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<sst xmlns="http://schemas.openxmlformats.org/spreadsheetml/2006/main" count="204" uniqueCount="49">
  <si>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</si>
  <si>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r>
      <rPr>
        <sz val="10"/>
        <rFont val="Arial"/>
        <family val="2"/>
        <charset val="1"/>
      </rPr>
      <t xml:space="preserve">The source for the Bitcoin price history is </t>
    </r>
    <r>
      <rPr>
        <sz val="10"/>
        <color rgb="FF0000FF"/>
        <rFont val="Arial"/>
        <family val="2"/>
        <charset val="1"/>
      </rPr>
      <t xml:space="preserve">https://finance.yahoo.com/quote/BTC-EUR/history</t>
    </r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</si>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</sst>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5121899"/>
        <c:axId val="27376964"/>
      </c:lineChart>
      <c:dateAx>
        <c:axId val="75121899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7376964"/>
        <c:crosses val="autoZero"/>
        <c:auto val="1"/>
        <c:lblOffset val="100"/>
        <c:baseTimeUnit val="months"/>
        <c:noMultiLvlLbl val="0"/>
      </c:dateAx>
      <c:valAx>
        <c:axId val="27376964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5121899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3774306"/>
        <c:axId val="54866455"/>
      </c:lineChart>
      <c:dateAx>
        <c:axId val="3377430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4866455"/>
        <c:crosses val="autoZero"/>
        <c:auto val="1"/>
        <c:lblOffset val="100"/>
        <c:baseTimeUnit val="months"/>
        <c:noMultiLvlLbl val="0"/>
      </c:dateAx>
      <c:valAx>
        <c:axId val="54866455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377430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9239973"/>
        <c:axId val="26277679"/>
      </c:lineChart>
      <c:dateAx>
        <c:axId val="6923997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6277679"/>
        <c:crosses val="autoZero"/>
        <c:auto val="1"/>
        <c:lblOffset val="100"/>
        <c:baseTimeUnit val="months"/>
        <c:noMultiLvlLbl val="0"/>
      </c:dateAx>
      <c:valAx>
        <c:axId val="2627767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9239973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0116555"/>
        <c:axId val="96268132"/>
      </c:lineChart>
      <c:dateAx>
        <c:axId val="5011655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6268132"/>
        <c:crosses val="autoZero"/>
        <c:auto val="1"/>
        <c:lblOffset val="100"/>
        <c:baseTimeUnit val="months"/>
        <c:noMultiLvlLbl val="0"/>
      </c:dateAx>
      <c:valAx>
        <c:axId val="96268132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011655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3125537"/>
        <c:axId val="52741101"/>
      </c:lineChart>
      <c:dateAx>
        <c:axId val="8312553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2741101"/>
        <c:crosses val="autoZero"/>
        <c:auto val="1"/>
        <c:lblOffset val="100"/>
        <c:baseTimeUnit val="months"/>
        <c:noMultiLvlLbl val="0"/>
      </c:dateAx>
      <c:valAx>
        <c:axId val="52741101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3125537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</c:v>
                </c:pt>
                <c:pt idx="22">
                  <c:v>-263884.85181155</c:v>
                </c:pt>
                <c:pt idx="23">
                  <c:v>-284714.883359717</c:v>
                </c:pt>
                <c:pt idx="24">
                  <c:v>-304495.226584691</c:v>
                </c:pt>
                <c:pt idx="25">
                  <c:v>-323819.23052147</c:v>
                </c:pt>
                <c:pt idx="26">
                  <c:v>-343705.940177455</c:v>
                </c:pt>
                <c:pt idx="27">
                  <c:v>-363122.360977103</c:v>
                </c:pt>
                <c:pt idx="28">
                  <c:v>-382133.722374013</c:v>
                </c:pt>
                <c:pt idx="29">
                  <c:v>-401645.071569758</c:v>
                </c:pt>
                <c:pt idx="30">
                  <c:v>-421356.723284575</c:v>
                </c:pt>
                <c:pt idx="31">
                  <c:v>-439797.80663455</c:v>
                </c:pt>
                <c:pt idx="32">
                  <c:v>-456642.054040505</c:v>
                </c:pt>
                <c:pt idx="33">
                  <c:v>-472967.273145782</c:v>
                </c:pt>
                <c:pt idx="34">
                  <c:v>-488542.810600109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1485332"/>
        <c:axId val="57028013"/>
      </c:lineChart>
      <c:dateAx>
        <c:axId val="8148533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7028013"/>
        <c:crosses val="autoZero"/>
        <c:auto val="1"/>
        <c:lblOffset val="100"/>
        <c:baseTimeUnit val="months"/>
        <c:noMultiLvlLbl val="0"/>
      </c:dateAx>
      <c:valAx>
        <c:axId val="57028013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1485332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-19754.4812586604</c:v>
                </c:pt>
                <c:pt idx="26">
                  <c:v>-20018.9380533098</c:v>
                </c:pt>
                <c:pt idx="27">
                  <c:v>-18813.9035459871</c:v>
                </c:pt>
                <c:pt idx="28">
                  <c:v>-19208.8192478326</c:v>
                </c:pt>
                <c:pt idx="29">
                  <c:v>-19813.8791436563</c:v>
                </c:pt>
                <c:pt idx="30">
                  <c:v>-19609.4242859788</c:v>
                </c:pt>
                <c:pt idx="31">
                  <c:v>-17272.7424139718</c:v>
                </c:pt>
                <c:pt idx="32">
                  <c:v>-16415.7523979376</c:v>
                </c:pt>
                <c:pt idx="33">
                  <c:v>-16234.6858126163</c:v>
                </c:pt>
                <c:pt idx="34">
                  <c:v>-14916.3890960379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4511627"/>
        <c:axId val="88579688"/>
      </c:lineChart>
      <c:dateAx>
        <c:axId val="2451162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8579688"/>
        <c:crosses val="autoZero"/>
        <c:auto val="1"/>
        <c:lblOffset val="100"/>
        <c:baseTimeUnit val="months"/>
        <c:noMultiLvlLbl val="0"/>
      </c:dateAx>
      <c:valAx>
        <c:axId val="88579688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451162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192240</xdr:colOff>
      <xdr:row>21</xdr:row>
      <xdr:rowOff>6120</xdr:rowOff>
    </xdr:to>
    <xdr:graphicFrame>
      <xdr:nvGraphicFramePr>
        <xdr:cNvPr id="0" name="Chart 1"/>
        <xdr:cNvGraphicFramePr/>
      </xdr:nvGraphicFramePr>
      <xdr:xfrm>
        <a:off x="15032880" y="204840"/>
        <a:ext cx="5798880" cy="3214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212400</xdr:colOff>
      <xdr:row>41</xdr:row>
      <xdr:rowOff>142920</xdr:rowOff>
    </xdr:to>
    <xdr:graphicFrame>
      <xdr:nvGraphicFramePr>
        <xdr:cNvPr id="1" name="Chart 2"/>
        <xdr:cNvGraphicFramePr/>
      </xdr:nvGraphicFramePr>
      <xdr:xfrm>
        <a:off x="15056640" y="3592440"/>
        <a:ext cx="5795280" cy="3214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58320</xdr:colOff>
      <xdr:row>21</xdr:row>
      <xdr:rowOff>45360</xdr:rowOff>
    </xdr:to>
    <xdr:graphicFrame>
      <xdr:nvGraphicFramePr>
        <xdr:cNvPr id="2" name="Chart 3"/>
        <xdr:cNvGraphicFramePr/>
      </xdr:nvGraphicFramePr>
      <xdr:xfrm>
        <a:off x="21403080" y="240120"/>
        <a:ext cx="5812200" cy="3218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207360</xdr:colOff>
      <xdr:row>63</xdr:row>
      <xdr:rowOff>52920</xdr:rowOff>
    </xdr:to>
    <xdr:graphicFrame>
      <xdr:nvGraphicFramePr>
        <xdr:cNvPr id="3" name="Chart 4"/>
        <xdr:cNvGraphicFramePr/>
      </xdr:nvGraphicFramePr>
      <xdr:xfrm>
        <a:off x="15066720" y="7058520"/>
        <a:ext cx="5780160" cy="3227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54720</xdr:colOff>
      <xdr:row>42</xdr:row>
      <xdr:rowOff>64800</xdr:rowOff>
    </xdr:to>
    <xdr:graphicFrame>
      <xdr:nvGraphicFramePr>
        <xdr:cNvPr id="4" name="Chart 5"/>
        <xdr:cNvGraphicFramePr/>
      </xdr:nvGraphicFramePr>
      <xdr:xfrm>
        <a:off x="21422520" y="3684960"/>
        <a:ext cx="5789160" cy="3206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59760</xdr:colOff>
      <xdr:row>63</xdr:row>
      <xdr:rowOff>10440</xdr:rowOff>
    </xdr:to>
    <xdr:graphicFrame>
      <xdr:nvGraphicFramePr>
        <xdr:cNvPr id="5" name="Chart 6"/>
        <xdr:cNvGraphicFramePr/>
      </xdr:nvGraphicFramePr>
      <xdr:xfrm>
        <a:off x="21435480" y="7025760"/>
        <a:ext cx="5781240" cy="3217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110880</xdr:colOff>
      <xdr:row>85</xdr:row>
      <xdr:rowOff>57600</xdr:rowOff>
    </xdr:to>
    <xdr:graphicFrame>
      <xdr:nvGraphicFramePr>
        <xdr:cNvPr id="6" name="Chart 7"/>
        <xdr:cNvGraphicFramePr/>
      </xdr:nvGraphicFramePr>
      <xdr:xfrm>
        <a:off x="21495960" y="10615320"/>
        <a:ext cx="5771880" cy="3237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4" activeCellId="0" sqref="A4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1" t="s">
        <v>1</v>
      </c>
    </row>
  </sheetData>
  <hyperlinks>
    <hyperlink ref="A3" r:id="rId1" display="https://finance.yahoo.com/quote/BTC-EUR/history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I32" activePane="bottomRight" state="frozen"/>
      <selection pane="topLeft" activeCell="A1" activeCellId="0" sqref="A1"/>
      <selection pane="topRight" activeCell="I1" activeCellId="0" sqref="I1"/>
      <selection pane="bottomLeft" activeCell="A32" activeCellId="0" sqref="A32"/>
      <selection pane="bottomRight" activeCell="U56" activeCellId="0" sqref="U56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2" width="13.67"/>
    <col collapsed="false" customWidth="true" hidden="false" outlineLevel="0" max="12" min="12" style="2" width="14.67"/>
    <col collapsed="false" customWidth="true" hidden="false" outlineLevel="0" max="13" min="13" style="2" width="11.56"/>
    <col collapsed="false" customWidth="true" hidden="false" outlineLevel="0" max="14" min="14" style="2" width="16.56"/>
    <col collapsed="false" customWidth="true" hidden="false" outlineLevel="0" max="16" min="15" style="2" width="11.56"/>
    <col collapsed="false" customWidth="true" hidden="false" outlineLevel="0" max="21" min="17" style="1" width="11.56"/>
    <col collapsed="false" customWidth="true" hidden="false" outlineLevel="0" max="22" min="22" style="2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3" t="s">
        <v>2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4" t="s">
        <v>12</v>
      </c>
      <c r="L1" s="4" t="s">
        <v>13</v>
      </c>
      <c r="M1" s="4" t="s">
        <v>14</v>
      </c>
      <c r="N1" s="2" t="s">
        <v>15</v>
      </c>
      <c r="O1" s="2" t="s">
        <v>16</v>
      </c>
      <c r="P1" s="2" t="s">
        <v>17</v>
      </c>
      <c r="T1" s="1" t="s">
        <v>18</v>
      </c>
      <c r="U1" s="1" t="s">
        <v>19</v>
      </c>
      <c r="V1" s="2" t="s">
        <v>20</v>
      </c>
    </row>
    <row r="2" customFormat="false" ht="12.75" hidden="false" customHeight="false" outlineLevel="0" collapsed="false">
      <c r="A2" s="1" t="n">
        <v>0</v>
      </c>
      <c r="C2" s="5" t="n">
        <v>44300</v>
      </c>
      <c r="D2" s="1" t="s">
        <v>21</v>
      </c>
      <c r="I2" s="1" t="n">
        <f aca="false">VLOOKUP(C2,historical_prices!$A:$F,6,0)</f>
        <v>52822.5410155</v>
      </c>
      <c r="J2" s="1" t="n">
        <v>0</v>
      </c>
      <c r="K2" s="2" t="n">
        <v>0</v>
      </c>
      <c r="L2" s="2" t="n">
        <f aca="false">K2+(J2*I2)</f>
        <v>0</v>
      </c>
      <c r="M2" s="2" t="n">
        <v>43944.33</v>
      </c>
      <c r="P2" s="2" t="n">
        <v>0</v>
      </c>
      <c r="T2" s="1" t="n">
        <f aca="false">IF(D2="installment payment",(G2*-1)/I2,0)</f>
        <v>0</v>
      </c>
      <c r="U2" s="1" t="n">
        <v>0</v>
      </c>
      <c r="V2" s="2" t="n">
        <f aca="false">U2*I2</f>
        <v>0</v>
      </c>
    </row>
    <row r="3" customFormat="false" ht="12.75" hidden="false" customHeight="false" outlineLevel="0" collapsed="false">
      <c r="A3" s="1" t="n">
        <v>1</v>
      </c>
      <c r="C3" s="5" t="n">
        <v>44300</v>
      </c>
      <c r="D3" s="1" t="s">
        <v>22</v>
      </c>
      <c r="E3" s="1" t="s">
        <v>23</v>
      </c>
      <c r="F3" s="1" t="s">
        <v>24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2" t="n">
        <f aca="false">G3+K2</f>
        <v>33000</v>
      </c>
      <c r="L3" s="2" t="n">
        <f aca="false">K3+(J3*I3)</f>
        <v>33000</v>
      </c>
      <c r="M3" s="2" t="n">
        <f aca="false">M2+IF(D3="installment payment",G3,0)</f>
        <v>43944.33</v>
      </c>
      <c r="N3" s="2" t="n">
        <v>33000</v>
      </c>
      <c r="O3" s="2" t="n">
        <f aca="false">M3-N3</f>
        <v>10944.33</v>
      </c>
      <c r="P3" s="2" t="n">
        <f aca="false">(L3)-N3-(N3*0.01)</f>
        <v>-330</v>
      </c>
      <c r="Q3" s="6"/>
      <c r="R3" s="6"/>
      <c r="T3" s="1" t="n">
        <f aca="false">IF(D3="installment payment",(G3*-1)/I3,0)</f>
        <v>0</v>
      </c>
      <c r="U3" s="1" t="n">
        <f aca="false">U2+T3</f>
        <v>0</v>
      </c>
      <c r="V3" s="2" t="n">
        <f aca="false">U3*I3</f>
        <v>0</v>
      </c>
      <c r="W3" s="6"/>
      <c r="X3" s="6"/>
    </row>
    <row r="4" customFormat="false" ht="12.75" hidden="false" customHeight="false" outlineLevel="0" collapsed="false">
      <c r="A4" s="1" t="n">
        <v>2</v>
      </c>
      <c r="C4" s="5" t="n">
        <v>44300</v>
      </c>
      <c r="D4" s="1" t="s">
        <v>25</v>
      </c>
      <c r="E4" s="1" t="s">
        <v>26</v>
      </c>
      <c r="F4" s="1" t="s">
        <v>24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2" t="n">
        <f aca="false">G4+K3</f>
        <v>28000</v>
      </c>
      <c r="L4" s="2" t="n">
        <f aca="false">K4+(J4*I4)</f>
        <v>33000</v>
      </c>
      <c r="M4" s="2" t="n">
        <f aca="false">M3+IF(D4="installment payment",G4,0)</f>
        <v>43944.33</v>
      </c>
      <c r="N4" s="2" t="n">
        <v>33000</v>
      </c>
      <c r="O4" s="2" t="n">
        <f aca="false">M4-N4</f>
        <v>10944.33</v>
      </c>
      <c r="P4" s="2" t="n">
        <f aca="false">(L4)-N4-(N4*0.01)</f>
        <v>-330</v>
      </c>
      <c r="Q4" s="6"/>
      <c r="R4" s="6"/>
      <c r="T4" s="1" t="n">
        <f aca="false">IF(D4="installment payment",(G4*-1)/I4,0)</f>
        <v>0</v>
      </c>
      <c r="U4" s="1" t="n">
        <f aca="false">U3+T4</f>
        <v>0</v>
      </c>
      <c r="V4" s="2" t="n">
        <f aca="false">U4*I4</f>
        <v>0</v>
      </c>
      <c r="W4" s="6"/>
      <c r="Z4" s="2"/>
    </row>
    <row r="5" customFormat="false" ht="12.75" hidden="false" customHeight="false" outlineLevel="0" collapsed="false">
      <c r="A5" s="1" t="n">
        <v>5</v>
      </c>
      <c r="C5" s="5" t="n">
        <v>44330</v>
      </c>
      <c r="D5" s="1" t="s">
        <v>25</v>
      </c>
      <c r="E5" s="1" t="s">
        <v>26</v>
      </c>
      <c r="F5" s="1" t="s">
        <v>24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2" t="n">
        <f aca="false">G5+K4</f>
        <v>23000</v>
      </c>
      <c r="L5" s="2" t="n">
        <f aca="false">K5+(J5*I5)</f>
        <v>31919.7745354913</v>
      </c>
      <c r="M5" s="2" t="n">
        <f aca="false">M4+IF(D5="installment payment",G5,0)</f>
        <v>43944.33</v>
      </c>
      <c r="N5" s="2" t="n">
        <v>33000</v>
      </c>
      <c r="O5" s="2" t="n">
        <f aca="false">M5-N5</f>
        <v>10944.33</v>
      </c>
      <c r="P5" s="2" t="n">
        <f aca="false">(L5)-N5-(N5*0.01)</f>
        <v>-1410.22546450873</v>
      </c>
      <c r="Q5" s="6"/>
      <c r="R5" s="6"/>
      <c r="T5" s="1" t="n">
        <f aca="false">IF(D5="installment payment",(G5*-1)/I5,0)</f>
        <v>0</v>
      </c>
      <c r="U5" s="1" t="n">
        <f aca="false">U4+T5</f>
        <v>0</v>
      </c>
      <c r="V5" s="2" t="n">
        <f aca="false">U5*I5</f>
        <v>0</v>
      </c>
      <c r="W5" s="6"/>
      <c r="X5" s="6"/>
    </row>
    <row r="6" customFormat="false" ht="12.75" hidden="false" customHeight="false" outlineLevel="0" collapsed="false">
      <c r="A6" s="1" t="n">
        <v>8</v>
      </c>
      <c r="C6" s="5" t="n">
        <v>44330</v>
      </c>
      <c r="D6" s="1" t="s">
        <v>27</v>
      </c>
      <c r="E6" s="1" t="s">
        <v>28</v>
      </c>
      <c r="F6" s="1" t="s">
        <v>24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2" t="n">
        <f aca="false">G6+K5</f>
        <v>22633.8</v>
      </c>
      <c r="L6" s="2" t="n">
        <f aca="false">K6+(J6*I6)</f>
        <v>31553.5745354913</v>
      </c>
      <c r="M6" s="2" t="n">
        <f aca="false">M5+IF(D6="installment payment",G6,0)</f>
        <v>43578.13</v>
      </c>
      <c r="N6" s="2" t="n">
        <v>32798.52</v>
      </c>
      <c r="O6" s="2" t="n">
        <f aca="false">M6-N6</f>
        <v>10779.61</v>
      </c>
      <c r="P6" s="2" t="n">
        <f aca="false">(L6)-N6-(N6*0.01)</f>
        <v>-1572.93066450873</v>
      </c>
      <c r="Q6" s="6"/>
      <c r="R6" s="6"/>
      <c r="T6" s="1" t="n">
        <f aca="false">IF(D6="installment payment",(G6*-1)/I6,0)</f>
        <v>0.00884316988101992</v>
      </c>
      <c r="U6" s="1" t="n">
        <f aca="false">U5+T6</f>
        <v>0.00884316988101992</v>
      </c>
      <c r="V6" s="2" t="n">
        <f aca="false">U6*I6</f>
        <v>366.2</v>
      </c>
      <c r="W6" s="6"/>
      <c r="X6" s="6"/>
    </row>
    <row r="7" customFormat="false" ht="12.75" hidden="false" customHeight="false" outlineLevel="0" collapsed="false">
      <c r="A7" s="1" t="n">
        <v>9</v>
      </c>
      <c r="C7" s="5" t="n">
        <v>44361</v>
      </c>
      <c r="D7" s="1" t="s">
        <v>25</v>
      </c>
      <c r="E7" s="1" t="s">
        <v>26</v>
      </c>
      <c r="F7" s="1" t="s">
        <v>29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2" t="n">
        <f aca="false">G7+K6</f>
        <v>17633.8</v>
      </c>
      <c r="L7" s="2" t="n">
        <f aca="false">K7+(J7*I7)</f>
        <v>29722.9784858431</v>
      </c>
      <c r="M7" s="2" t="n">
        <f aca="false">M6+IF(D7="installment payment",G7,0)</f>
        <v>43578.13</v>
      </c>
      <c r="N7" s="2" t="n">
        <v>32798.52</v>
      </c>
      <c r="O7" s="2" t="n">
        <f aca="false">M7-N7</f>
        <v>10779.61</v>
      </c>
      <c r="P7" s="2" t="n">
        <f aca="false">(L7)-N7-(N7*0.01)</f>
        <v>-3403.52671415686</v>
      </c>
      <c r="Q7" s="6"/>
      <c r="R7" s="6"/>
      <c r="T7" s="1" t="n">
        <f aca="false">IF(D7="installment payment",(G7*-1)/I7,0)</f>
        <v>0</v>
      </c>
      <c r="U7" s="1" t="n">
        <f aca="false">U6+T7</f>
        <v>0.00884316988101992</v>
      </c>
      <c r="V7" s="2" t="n">
        <f aca="false">U7*I7</f>
        <v>291.045154918008</v>
      </c>
      <c r="W7" s="6"/>
      <c r="X7" s="6"/>
    </row>
    <row r="8" customFormat="false" ht="12.75" hidden="false" customHeight="false" outlineLevel="0" collapsed="false">
      <c r="A8" s="1" t="n">
        <v>13</v>
      </c>
      <c r="C8" s="5" t="n">
        <v>44361</v>
      </c>
      <c r="D8" s="1" t="s">
        <v>27</v>
      </c>
      <c r="E8" s="1" t="s">
        <v>28</v>
      </c>
      <c r="F8" s="1" t="s">
        <v>24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2" t="n">
        <f aca="false">G8+K7</f>
        <v>17267.6</v>
      </c>
      <c r="L8" s="2" t="n">
        <f aca="false">K8+(J8*I8)</f>
        <v>29356.7784858431</v>
      </c>
      <c r="M8" s="2" t="n">
        <f aca="false">M7+IF(D8="installment payment",G8,0)</f>
        <v>43211.93</v>
      </c>
      <c r="N8" s="2" t="n">
        <v>32596.04</v>
      </c>
      <c r="O8" s="2" t="n">
        <f aca="false">M8-N8</f>
        <v>10615.89</v>
      </c>
      <c r="P8" s="2" t="n">
        <f aca="false">(L8)-N8-(N8*0.01)</f>
        <v>-3565.22191415686</v>
      </c>
      <c r="Q8" s="6"/>
      <c r="R8" s="6"/>
      <c r="T8" s="1" t="n">
        <f aca="false">IF(D8="installment payment",(G8*-1)/I8,0)</f>
        <v>0.0111266886107133</v>
      </c>
      <c r="U8" s="1" t="n">
        <f aca="false">U7+T8</f>
        <v>0.0199698584917333</v>
      </c>
      <c r="V8" s="2" t="n">
        <f aca="false">U8*I8</f>
        <v>657.245154918008</v>
      </c>
      <c r="W8" s="6"/>
      <c r="X8" s="6"/>
    </row>
    <row r="9" customFormat="false" ht="12.75" hidden="false" customHeight="false" outlineLevel="0" collapsed="false">
      <c r="A9" s="1" t="n">
        <v>16</v>
      </c>
      <c r="C9" s="5" t="n">
        <v>44391</v>
      </c>
      <c r="D9" s="1" t="s">
        <v>25</v>
      </c>
      <c r="E9" s="1" t="s">
        <v>26</v>
      </c>
      <c r="F9" s="1" t="s">
        <v>24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2" t="n">
        <f aca="false">G9+K8</f>
        <v>12267.6</v>
      </c>
      <c r="L9" s="2" t="n">
        <f aca="false">K9+(J9*I9)</f>
        <v>24384.6668651398</v>
      </c>
      <c r="M9" s="2" t="n">
        <f aca="false">M8+IF(D9="installment payment",G9,0)</f>
        <v>43211.93</v>
      </c>
      <c r="N9" s="2" t="n">
        <v>32596.04</v>
      </c>
      <c r="O9" s="2" t="n">
        <f aca="false">M9-N9</f>
        <v>10615.89</v>
      </c>
      <c r="P9" s="2" t="n">
        <f aca="false">(L9)-N9-(N9*0.01)</f>
        <v>-8537.33353486018</v>
      </c>
      <c r="Q9" s="6"/>
      <c r="R9" s="6"/>
      <c r="T9" s="1" t="n">
        <f aca="false">IF(D9="installment payment",(G9*-1)/I9,0)</f>
        <v>0</v>
      </c>
      <c r="U9" s="1" t="n">
        <f aca="false">U8+T9</f>
        <v>0.0199698584917333</v>
      </c>
      <c r="V9" s="2" t="n">
        <f aca="false">U9*I9</f>
        <v>547.061402178184</v>
      </c>
      <c r="W9" s="6"/>
      <c r="X9" s="6"/>
    </row>
    <row r="10" customFormat="false" ht="12.75" hidden="false" customHeight="false" outlineLevel="0" collapsed="false">
      <c r="A10" s="1" t="n">
        <v>17</v>
      </c>
      <c r="C10" s="5" t="n">
        <v>44391</v>
      </c>
      <c r="D10" s="1" t="s">
        <v>27</v>
      </c>
      <c r="E10" s="1" t="s">
        <v>28</v>
      </c>
      <c r="F10" s="1" t="s">
        <v>24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2" t="n">
        <f aca="false">G10+K9</f>
        <v>11901.4</v>
      </c>
      <c r="L10" s="2" t="n">
        <f aca="false">K10+(J10*I10)</f>
        <v>24018.4668651398</v>
      </c>
      <c r="M10" s="2" t="n">
        <f aca="false">M9+IF(D10="installment payment",G10,0)</f>
        <v>42845.73</v>
      </c>
      <c r="N10" s="2" t="n">
        <v>32392.55</v>
      </c>
      <c r="O10" s="2" t="n">
        <f aca="false">M10-N10</f>
        <v>10453.18</v>
      </c>
      <c r="P10" s="2" t="n">
        <f aca="false">(L10)-N10-(N10*0.01)</f>
        <v>-8698.00863486018</v>
      </c>
      <c r="Q10" s="6"/>
      <c r="R10" s="6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2" t="n">
        <f aca="false">U10*I10</f>
        <v>913.261402178184</v>
      </c>
      <c r="W10" s="6"/>
      <c r="X10" s="6"/>
    </row>
    <row r="11" customFormat="false" ht="12.75" hidden="false" customHeight="false" outlineLevel="0" collapsed="false">
      <c r="C11" s="5" t="n">
        <v>44422</v>
      </c>
      <c r="D11" s="1" t="s">
        <v>25</v>
      </c>
      <c r="E11" s="1" t="s">
        <v>26</v>
      </c>
      <c r="F11" s="1" t="s">
        <v>24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2" t="n">
        <f aca="false">G11+K10</f>
        <v>6901.4</v>
      </c>
      <c r="L11" s="2" t="n">
        <f aca="false">K11+(J11*I11)</f>
        <v>27573.3824994986</v>
      </c>
      <c r="M11" s="2" t="n">
        <f aca="false">M10+IF(D11="installment payment",G11,0)</f>
        <v>42845.73</v>
      </c>
      <c r="N11" s="2" t="n">
        <v>32392.55</v>
      </c>
      <c r="O11" s="2" t="n">
        <f aca="false">M11-N11</f>
        <v>10453.18</v>
      </c>
      <c r="P11" s="2" t="n">
        <f aca="false">(L11)-N11-(N11*0.01)</f>
        <v>-5143.0930005014</v>
      </c>
      <c r="Q11" s="6"/>
      <c r="R11" s="6"/>
      <c r="T11" s="1" t="n">
        <f aca="false">IF(D11="installment payment",(G11*-1)/I11,0)</f>
        <v>0</v>
      </c>
      <c r="U11" s="1" t="n">
        <f aca="false">U10+T11</f>
        <v>0.0333375758093056</v>
      </c>
      <c r="V11" s="2" t="n">
        <f aca="false">U11*I11</f>
        <v>1332.16191118705</v>
      </c>
      <c r="W11" s="6"/>
      <c r="X11" s="6"/>
    </row>
    <row r="12" customFormat="false" ht="12.75" hidden="false" customHeight="false" outlineLevel="0" collapsed="false">
      <c r="C12" s="5" t="n">
        <v>44422</v>
      </c>
      <c r="D12" s="1" t="s">
        <v>27</v>
      </c>
      <c r="E12" s="1" t="s">
        <v>28</v>
      </c>
      <c r="F12" s="1" t="s">
        <v>24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2" t="n">
        <f aca="false">G12+K11</f>
        <v>6535.2</v>
      </c>
      <c r="L12" s="2" t="n">
        <f aca="false">K12+(J12*I12)</f>
        <v>27207.1824994986</v>
      </c>
      <c r="M12" s="2" t="n">
        <f aca="false">M11+IF(D12="installment payment",G12,0)</f>
        <v>42479.53</v>
      </c>
      <c r="N12" s="2" t="n">
        <v>32188.04</v>
      </c>
      <c r="O12" s="2" t="n">
        <f aca="false">M12-N12</f>
        <v>10291.49</v>
      </c>
      <c r="P12" s="2" t="n">
        <f aca="false">(L12)-N12-(N12*0.01)</f>
        <v>-5302.7379005014</v>
      </c>
      <c r="Q12" s="6"/>
      <c r="R12" s="6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2" t="n">
        <f aca="false">U12*I12</f>
        <v>1698.36191118705</v>
      </c>
      <c r="W12" s="6"/>
      <c r="X12" s="6"/>
    </row>
    <row r="13" customFormat="false" ht="12.75" hidden="false" customHeight="false" outlineLevel="0" collapsed="false">
      <c r="C13" s="5" t="n">
        <v>44453</v>
      </c>
      <c r="D13" s="1" t="s">
        <v>25</v>
      </c>
      <c r="E13" s="1" t="s">
        <v>26</v>
      </c>
      <c r="F13" s="1" t="s">
        <v>24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2" t="n">
        <f aca="false">G13+K12</f>
        <v>1535.2</v>
      </c>
      <c r="L13" s="2" t="n">
        <f aca="false">K13+(J13*I13)</f>
        <v>24604.2760919957</v>
      </c>
      <c r="M13" s="2" t="n">
        <f aca="false">M12+IF(D13="installment payment",G13,0)</f>
        <v>42479.53</v>
      </c>
      <c r="N13" s="2" t="n">
        <v>32188.04</v>
      </c>
      <c r="O13" s="2" t="n">
        <f aca="false">M13-N13</f>
        <v>10291.49</v>
      </c>
      <c r="P13" s="2" t="n">
        <f aca="false">(L13)-N13-(N13*0.01)</f>
        <v>-7905.64430800428</v>
      </c>
      <c r="Q13" s="6"/>
      <c r="R13" s="6"/>
      <c r="T13" s="1" t="n">
        <f aca="false">IF(D13="installment payment",(G13*-1)/I13,0)</f>
        <v>0</v>
      </c>
      <c r="U13" s="1" t="n">
        <f aca="false">U12+T13</f>
        <v>0.0425017923800146</v>
      </c>
      <c r="V13" s="2" t="n">
        <f aca="false">U13*I13</f>
        <v>1655.31697577918</v>
      </c>
      <c r="W13" s="6"/>
      <c r="X13" s="6"/>
    </row>
    <row r="14" customFormat="false" ht="12.75" hidden="false" customHeight="false" outlineLevel="0" collapsed="false">
      <c r="C14" s="5" t="n">
        <v>44453</v>
      </c>
      <c r="D14" s="1" t="s">
        <v>27</v>
      </c>
      <c r="E14" s="1" t="s">
        <v>28</v>
      </c>
      <c r="F14" s="1" t="s">
        <v>24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2" t="n">
        <f aca="false">G14+K13</f>
        <v>1169</v>
      </c>
      <c r="L14" s="2" t="n">
        <f aca="false">K14+(J14*I14)</f>
        <v>24238.0760919957</v>
      </c>
      <c r="M14" s="2" t="n">
        <f aca="false">M13+IF(D14="installment payment",G14,0)</f>
        <v>42113.33</v>
      </c>
      <c r="N14" s="2" t="n">
        <v>31982.51</v>
      </c>
      <c r="O14" s="2" t="n">
        <f aca="false">M14-N14</f>
        <v>10130.82</v>
      </c>
      <c r="P14" s="2" t="n">
        <f aca="false">(L14)-N14-(N14*0.01)</f>
        <v>-8064.25900800427</v>
      </c>
      <c r="Q14" s="6"/>
      <c r="R14" s="6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2" t="n">
        <f aca="false">U14*I14</f>
        <v>2021.51697577918</v>
      </c>
      <c r="W14" s="6"/>
      <c r="X14" s="6"/>
    </row>
    <row r="15" customFormat="false" ht="12.75" hidden="false" customHeight="false" outlineLevel="0" collapsed="false">
      <c r="C15" s="5" t="n">
        <v>44483</v>
      </c>
      <c r="D15" s="1" t="s">
        <v>27</v>
      </c>
      <c r="E15" s="1" t="s">
        <v>28</v>
      </c>
      <c r="F15" s="1" t="s">
        <v>24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2" t="n">
        <f aca="false">G15+K14</f>
        <v>802.799999999998</v>
      </c>
      <c r="L15" s="2" t="n">
        <f aca="false">K15+(J15*I15)</f>
        <v>30294.4857009203</v>
      </c>
      <c r="M15" s="2" t="n">
        <f aca="false">M14+IF(D15="installment payment",G15,0)</f>
        <v>41747.13</v>
      </c>
      <c r="N15" s="2" t="n">
        <v>31775.95</v>
      </c>
      <c r="O15" s="2" t="n">
        <f aca="false">M15-N15</f>
        <v>9971.18000000002</v>
      </c>
      <c r="P15" s="2" t="n">
        <f aca="false">(L15)-N15-(N15*0.01)</f>
        <v>-1799.22379907974</v>
      </c>
      <c r="Q15" s="6"/>
      <c r="R15" s="6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2" t="n">
        <f aca="false">U15*I15</f>
        <v>2950.52297206042</v>
      </c>
      <c r="W15" s="6"/>
      <c r="X15" s="6"/>
    </row>
    <row r="16" customFormat="false" ht="12.75" hidden="false" customHeight="false" outlineLevel="0" collapsed="false">
      <c r="C16" s="5" t="n">
        <v>44514</v>
      </c>
      <c r="D16" s="1" t="s">
        <v>27</v>
      </c>
      <c r="E16" s="1" t="s">
        <v>28</v>
      </c>
      <c r="F16" s="1" t="s">
        <v>24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2" t="n">
        <f aca="false">G16+K15</f>
        <v>436.599999999998</v>
      </c>
      <c r="L16" s="2" t="n">
        <f aca="false">K16+(J16*I16)</f>
        <v>33850.9943957671</v>
      </c>
      <c r="M16" s="2" t="n">
        <f aca="false">M15+IF(D16="installment payment",G16,0)</f>
        <v>41380.93</v>
      </c>
      <c r="N16" s="2" t="n">
        <v>31568.36</v>
      </c>
      <c r="O16" s="2" t="n">
        <f aca="false">M16-N16</f>
        <v>9812.57000000002</v>
      </c>
      <c r="P16" s="2" t="n">
        <f aca="false">(L16)-N16-(N16*0.01)</f>
        <v>1966.95079576705</v>
      </c>
      <c r="Q16" s="6"/>
      <c r="R16" s="6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2" t="n">
        <f aca="false">U16*I16</f>
        <v>3709.17399145011</v>
      </c>
      <c r="W16" s="6"/>
      <c r="X16" s="6"/>
    </row>
    <row r="17" customFormat="false" ht="12.75" hidden="false" customHeight="false" outlineLevel="0" collapsed="false">
      <c r="C17" s="5" t="n">
        <v>44544</v>
      </c>
      <c r="D17" s="1" t="s">
        <v>27</v>
      </c>
      <c r="E17" s="1" t="s">
        <v>28</v>
      </c>
      <c r="F17" s="1" t="s">
        <v>24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2" t="n">
        <f aca="false">G17+K16</f>
        <v>70.3999999999979</v>
      </c>
      <c r="L17" s="2" t="n">
        <f aca="false">K17+(J17*I17)</f>
        <v>24994.4864694559</v>
      </c>
      <c r="M17" s="2" t="n">
        <f aca="false">M16+IF(D17="installment payment",G17,0)</f>
        <v>41014.73</v>
      </c>
      <c r="N17" s="2" t="n">
        <v>31359.74</v>
      </c>
      <c r="O17" s="2" t="n">
        <f aca="false">M17-N17</f>
        <v>9654.99000000002</v>
      </c>
      <c r="P17" s="2" t="n">
        <f aca="false">(L17)-N17-(N17*0.01)</f>
        <v>-6678.8509305441</v>
      </c>
      <c r="Q17" s="6"/>
      <c r="R17" s="6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2" t="n">
        <f aca="false">U17*I17</f>
        <v>3132.90503730185</v>
      </c>
      <c r="W17" s="6"/>
      <c r="X17" s="6"/>
    </row>
    <row r="18" customFormat="false" ht="12.75" hidden="false" customHeight="false" outlineLevel="0" collapsed="false">
      <c r="C18" s="5" t="n">
        <v>44575</v>
      </c>
      <c r="D18" s="1" t="s">
        <v>30</v>
      </c>
      <c r="E18" s="1" t="s">
        <v>28</v>
      </c>
      <c r="F18" s="1" t="s">
        <v>24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2" t="n">
        <f aca="false">G18+K17</f>
        <v>802.799999999998</v>
      </c>
      <c r="L18" s="2" t="n">
        <f aca="false">K18+(J18*I18)</f>
        <v>22171.188178687</v>
      </c>
      <c r="M18" s="2" t="n">
        <f aca="false">M17+IF(D18="installment payment",G18,0)</f>
        <v>41014.73</v>
      </c>
      <c r="N18" s="2" t="n">
        <v>31359.74</v>
      </c>
      <c r="O18" s="2" t="n">
        <f aca="false">M18-N18</f>
        <v>9654.99000000002</v>
      </c>
      <c r="P18" s="2" t="n">
        <f aca="false">(L18)-N18-(N18*0.01)</f>
        <v>-9502.14922131305</v>
      </c>
      <c r="Q18" s="6"/>
      <c r="R18" s="6"/>
      <c r="T18" s="1" t="n">
        <f aca="false">IF(D18="installment payment",(G18*-1)/I18,0)</f>
        <v>0</v>
      </c>
      <c r="U18" s="1" t="n">
        <f aca="false">U17+T18</f>
        <v>0.0744533528057656</v>
      </c>
      <c r="V18" s="2" t="n">
        <f aca="false">U18*I18</f>
        <v>2778.02240407895</v>
      </c>
      <c r="W18" s="6"/>
      <c r="X18" s="6"/>
    </row>
    <row r="19" customFormat="false" ht="12.75" hidden="false" customHeight="false" outlineLevel="0" collapsed="false">
      <c r="C19" s="5" t="n">
        <v>44575</v>
      </c>
      <c r="D19" s="1" t="s">
        <v>27</v>
      </c>
      <c r="E19" s="1" t="s">
        <v>28</v>
      </c>
      <c r="F19" s="1" t="s">
        <v>24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2" t="n">
        <f aca="false">G19+K18</f>
        <v>436.599999999998</v>
      </c>
      <c r="L19" s="2" t="n">
        <f aca="false">K19+(J19*I19)</f>
        <v>21804.988178687</v>
      </c>
      <c r="M19" s="2" t="n">
        <f aca="false">M18+IF(D19="installment payment",G19,0)</f>
        <v>40648.53</v>
      </c>
      <c r="N19" s="2" t="n">
        <v>31150.08</v>
      </c>
      <c r="O19" s="2" t="n">
        <f aca="false">M19-N19</f>
        <v>9498.45000000003</v>
      </c>
      <c r="P19" s="2" t="n">
        <f aca="false">(L19)-N19-(N19*0.01)</f>
        <v>-9656.59262131305</v>
      </c>
      <c r="Q19" s="6"/>
      <c r="R19" s="6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2" t="n">
        <f aca="false">U19*I19</f>
        <v>3144.22240407895</v>
      </c>
      <c r="W19" s="6"/>
      <c r="X19" s="6"/>
    </row>
    <row r="20" customFormat="false" ht="12.75" hidden="false" customHeight="false" outlineLevel="0" collapsed="false">
      <c r="C20" s="5" t="n">
        <v>44606</v>
      </c>
      <c r="D20" s="1" t="s">
        <v>27</v>
      </c>
      <c r="E20" s="1" t="s">
        <v>28</v>
      </c>
      <c r="F20" s="1" t="s">
        <v>24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2" t="n">
        <f aca="false">G20+K19</f>
        <v>70.3999999999979</v>
      </c>
      <c r="L20" s="2" t="n">
        <f aca="false">K20+(J20*I20)</f>
        <v>21413.9689632793</v>
      </c>
      <c r="M20" s="2" t="n">
        <f aca="false">M19+IF(D20="installment payment",G20,0)</f>
        <v>40282.33</v>
      </c>
      <c r="N20" s="2" t="n">
        <v>30939.37</v>
      </c>
      <c r="O20" s="2" t="n">
        <f aca="false">M20-N20</f>
        <v>9342.96000000003</v>
      </c>
      <c r="P20" s="2" t="n">
        <f aca="false">(L20)-N20-(N20*0.01)</f>
        <v>-9834.79473672067</v>
      </c>
      <c r="Q20" s="6"/>
      <c r="R20" s="6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2" t="n">
        <f aca="false">U20*I20</f>
        <v>3506.77041439757</v>
      </c>
      <c r="W20" s="6"/>
      <c r="X20" s="6"/>
    </row>
    <row r="21" customFormat="false" ht="12.75" hidden="false" customHeight="false" outlineLevel="0" collapsed="false">
      <c r="C21" s="5" t="n">
        <v>44634</v>
      </c>
      <c r="D21" s="1" t="s">
        <v>30</v>
      </c>
      <c r="E21" s="1" t="s">
        <v>28</v>
      </c>
      <c r="F21" s="1" t="s">
        <v>24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2" t="n">
        <f aca="false">G21+K20</f>
        <v>802.799999999998</v>
      </c>
      <c r="L21" s="2" t="n">
        <f aca="false">K21+(J21*I21)</f>
        <v>20348.2683819459</v>
      </c>
      <c r="M21" s="2" t="n">
        <f aca="false">M20+IF(D21="installment payment",G21,0)</f>
        <v>40282.33</v>
      </c>
      <c r="N21" s="2" t="n">
        <v>30939.37</v>
      </c>
      <c r="O21" s="2" t="n">
        <f aca="false">M21-N21</f>
        <v>9342.96000000003</v>
      </c>
      <c r="P21" s="2" t="n">
        <f aca="false">(L21)-N21-(N21*0.01)</f>
        <v>-10900.4953180541</v>
      </c>
      <c r="Q21" s="6"/>
      <c r="R21" s="6"/>
      <c r="T21" s="1" t="n">
        <f aca="false">IF(D21="installment payment",(G21*-1)/I21,0)</f>
        <v>0</v>
      </c>
      <c r="U21" s="1" t="n">
        <f aca="false">U20+T21</f>
        <v>0.0940937056739743</v>
      </c>
      <c r="V21" s="2" t="n">
        <f aca="false">U21*I21</f>
        <v>3331.6747087236</v>
      </c>
      <c r="W21" s="6"/>
      <c r="X21" s="6"/>
    </row>
    <row r="22" customFormat="false" ht="12.75" hidden="false" customHeight="false" outlineLevel="0" collapsed="false">
      <c r="C22" s="5" t="n">
        <v>44634</v>
      </c>
      <c r="D22" s="1" t="s">
        <v>27</v>
      </c>
      <c r="E22" s="1" t="s">
        <v>28</v>
      </c>
      <c r="F22" s="1" t="s">
        <v>24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2" t="n">
        <f aca="false">G22+K21</f>
        <v>436.599999999998</v>
      </c>
      <c r="L22" s="2" t="n">
        <f aca="false">K22+(J22*I22)</f>
        <v>19982.0683819459</v>
      </c>
      <c r="M22" s="2" t="n">
        <f aca="false">M21+IF(D22="installment payment",G22,0)</f>
        <v>39916.13</v>
      </c>
      <c r="N22" s="2" t="n">
        <v>30727.6</v>
      </c>
      <c r="O22" s="2" t="n">
        <f aca="false">M22-N22</f>
        <v>9188.53000000004</v>
      </c>
      <c r="P22" s="2" t="n">
        <f aca="false">(L22)-N22-(N22*0.01)</f>
        <v>-11052.8076180541</v>
      </c>
      <c r="Q22" s="6"/>
      <c r="R22" s="6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2" t="n">
        <f aca="false">U22*I22</f>
        <v>3697.8747087236</v>
      </c>
      <c r="W22" s="6"/>
      <c r="X22" s="6"/>
    </row>
    <row r="23" customFormat="false" ht="12.75" hidden="false" customHeight="false" outlineLevel="0" collapsed="false">
      <c r="C23" s="5" t="n">
        <v>44665</v>
      </c>
      <c r="D23" s="1" t="s">
        <v>27</v>
      </c>
      <c r="E23" s="1" t="s">
        <v>28</v>
      </c>
      <c r="F23" s="1" t="s">
        <v>24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2" t="n">
        <f aca="false">G23+K22</f>
        <v>70.3999999999979</v>
      </c>
      <c r="L23" s="2" t="n">
        <f aca="false">K23+(J23*I23)</f>
        <v>20670.3557357656</v>
      </c>
      <c r="M23" s="2" t="n">
        <f aca="false">M22+IF(D23="installment payment",G23,0)</f>
        <v>39549.93</v>
      </c>
      <c r="N23" s="2" t="n">
        <v>30514.78</v>
      </c>
      <c r="O23" s="2" t="n">
        <f aca="false">M23-N23</f>
        <v>9035.15000000004</v>
      </c>
      <c r="P23" s="2" t="n">
        <f aca="false">(L23)-N23-(N23*0.01)</f>
        <v>-10149.5720642344</v>
      </c>
      <c r="Q23" s="6"/>
      <c r="R23" s="6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2" t="n">
        <f aca="false">U23*I23</f>
        <v>4263.57681530707</v>
      </c>
      <c r="W23" s="6"/>
      <c r="X23" s="6"/>
    </row>
    <row r="24" customFormat="false" ht="12.75" hidden="false" customHeight="false" outlineLevel="0" collapsed="false">
      <c r="C24" s="5" t="n">
        <v>44695</v>
      </c>
      <c r="D24" s="1" t="s">
        <v>30</v>
      </c>
      <c r="E24" s="1" t="s">
        <v>28</v>
      </c>
      <c r="F24" s="1" t="s">
        <v>24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2" t="n">
        <f aca="false">G24+K23</f>
        <v>802.799999999998</v>
      </c>
      <c r="L24" s="2" t="n">
        <f aca="false">K24+(J24*I24)</f>
        <v>15682.7391420566</v>
      </c>
      <c r="M24" s="2" t="n">
        <f aca="false">M23+IF(D24="installment payment",G24,0)</f>
        <v>39549.93</v>
      </c>
      <c r="N24" s="2" t="n">
        <v>30514.78</v>
      </c>
      <c r="O24" s="2" t="n">
        <f aca="false">M24-N24</f>
        <v>9035.15000000004</v>
      </c>
      <c r="P24" s="2" t="n">
        <f aca="false">(L24)-N24-(N24*0.01)</f>
        <v>-15137.1886579434</v>
      </c>
      <c r="Q24" s="6"/>
      <c r="R24" s="6"/>
      <c r="T24" s="1" t="n">
        <f aca="false">IF(D24="installment payment",(G24*-1)/I24,0)</f>
        <v>0</v>
      </c>
      <c r="U24" s="1" t="n">
        <f aca="false">U23+T24</f>
        <v>0.114248857952929</v>
      </c>
      <c r="V24" s="2" t="n">
        <f aca="false">U24*I24</f>
        <v>3231.28884608305</v>
      </c>
      <c r="W24" s="6"/>
      <c r="X24" s="6"/>
    </row>
    <row r="25" customFormat="false" ht="12.75" hidden="false" customHeight="false" outlineLevel="0" collapsed="false">
      <c r="C25" s="5" t="n">
        <v>44695</v>
      </c>
      <c r="D25" s="1" t="s">
        <v>27</v>
      </c>
      <c r="E25" s="1" t="s">
        <v>28</v>
      </c>
      <c r="F25" s="1" t="s">
        <v>24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2" t="n">
        <f aca="false">G25+K24</f>
        <v>436.599999999998</v>
      </c>
      <c r="L25" s="2" t="n">
        <f aca="false">K25+(J25*I25)</f>
        <v>15316.5391420566</v>
      </c>
      <c r="M25" s="2" t="n">
        <f aca="false">M24+IF(D25="installment payment",G25,0)</f>
        <v>39183.73</v>
      </c>
      <c r="N25" s="2" t="n">
        <v>30300.9</v>
      </c>
      <c r="O25" s="2" t="n">
        <f aca="false">M25-N25</f>
        <v>8882.83000000004</v>
      </c>
      <c r="P25" s="2" t="n">
        <f aca="false">(L25)-N25-(N25*0.01)</f>
        <v>-15287.3698579434</v>
      </c>
      <c r="Q25" s="6"/>
      <c r="R25" s="6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2" t="n">
        <f aca="false">U25*I25</f>
        <v>3597.48884608305</v>
      </c>
      <c r="W25" s="6"/>
      <c r="X25" s="6"/>
    </row>
    <row r="26" customFormat="false" ht="12.75" hidden="false" customHeight="false" outlineLevel="0" collapsed="false">
      <c r="C26" s="5" t="n">
        <v>44726</v>
      </c>
      <c r="D26" s="1" t="s">
        <v>27</v>
      </c>
      <c r="E26" s="1" t="s">
        <v>28</v>
      </c>
      <c r="F26" s="1" t="s">
        <v>24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2" t="n">
        <f aca="false">G26+K25</f>
        <v>70.3999999999979</v>
      </c>
      <c r="L26" s="2" t="n">
        <f aca="false">K26+(J26*I26)</f>
        <v>11178.9352436916</v>
      </c>
      <c r="M26" s="2" t="n">
        <f aca="false">M25+IF(D26="installment payment",G26,0)</f>
        <v>38817.53</v>
      </c>
      <c r="N26" s="2" t="n">
        <v>30085.95</v>
      </c>
      <c r="O26" s="2" t="n">
        <f aca="false">M26-N26</f>
        <v>8731.58000000004</v>
      </c>
      <c r="P26" s="2" t="n">
        <f aca="false">(L26)-N26-(N26*0.01)</f>
        <v>-19207.8742563084</v>
      </c>
      <c r="Q26" s="6"/>
      <c r="R26" s="6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2" t="n">
        <f aca="false">U26*I26</f>
        <v>3051.88515327796</v>
      </c>
      <c r="W26" s="6"/>
      <c r="X26" s="6"/>
    </row>
    <row r="27" customFormat="false" ht="12.75" hidden="false" customHeight="false" outlineLevel="0" collapsed="false">
      <c r="C27" s="5" t="n">
        <v>44756</v>
      </c>
      <c r="D27" s="1" t="s">
        <v>30</v>
      </c>
      <c r="E27" s="1" t="s">
        <v>28</v>
      </c>
      <c r="F27" s="1" t="s">
        <v>24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2" t="n">
        <f aca="false">G27+K26</f>
        <v>802.799999999998</v>
      </c>
      <c r="L27" s="2" t="n">
        <f aca="false">K27+(J27*I27)</f>
        <v>10729.7701784646</v>
      </c>
      <c r="M27" s="2" t="n">
        <f aca="false">M26+IF(D27="installment payment",G27,0)</f>
        <v>38817.53</v>
      </c>
      <c r="N27" s="2" t="n">
        <v>30085.95</v>
      </c>
      <c r="O27" s="2" t="n">
        <f aca="false">M27-N27</f>
        <v>8731.58000000004</v>
      </c>
      <c r="P27" s="2" t="n">
        <f aca="false">(L27)-N27-(N27*0.01)</f>
        <v>-19657.0393215354</v>
      </c>
      <c r="Q27" s="6"/>
      <c r="R27" s="6"/>
      <c r="T27" s="1" t="n">
        <f aca="false">IF(D27="installment payment",(G27*-1)/I27,0)</f>
        <v>0</v>
      </c>
      <c r="U27" s="1" t="n">
        <f aca="false">U26+T27</f>
        <v>0.144540192980215</v>
      </c>
      <c r="V27" s="2" t="n">
        <f aca="false">U27*I27</f>
        <v>2928.48452809509</v>
      </c>
      <c r="W27" s="6"/>
      <c r="X27" s="6"/>
    </row>
    <row r="28" customFormat="false" ht="12.75" hidden="false" customHeight="false" outlineLevel="0" collapsed="false">
      <c r="C28" s="5" t="n">
        <v>44756</v>
      </c>
      <c r="D28" s="1" t="s">
        <v>27</v>
      </c>
      <c r="E28" s="1" t="s">
        <v>28</v>
      </c>
      <c r="F28" s="1" t="s">
        <v>24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2" t="n">
        <f aca="false">G28+K27</f>
        <v>436.599999999998</v>
      </c>
      <c r="L28" s="2" t="n">
        <f aca="false">K28+(J28*I28)</f>
        <v>10363.5701784646</v>
      </c>
      <c r="M28" s="2" t="n">
        <f aca="false">M27+IF(D28="installment payment",G28,0)</f>
        <v>38451.33</v>
      </c>
      <c r="N28" s="2" t="n">
        <v>29869.93</v>
      </c>
      <c r="O28" s="2" t="n">
        <f aca="false">M28-N28</f>
        <v>8581.40000000005</v>
      </c>
      <c r="P28" s="2" t="n">
        <f aca="false">(L28)-N28-(N28*0.01)</f>
        <v>-19805.0591215354</v>
      </c>
      <c r="Q28" s="6"/>
      <c r="R28" s="6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2" t="n">
        <f aca="false">U28*I28</f>
        <v>3294.68452809509</v>
      </c>
      <c r="W28" s="6"/>
      <c r="X28" s="6"/>
    </row>
    <row r="29" customFormat="false" ht="12.75" hidden="false" customHeight="false" outlineLevel="0" collapsed="false">
      <c r="C29" s="5" t="n">
        <v>44787</v>
      </c>
      <c r="D29" s="1" t="s">
        <v>27</v>
      </c>
      <c r="E29" s="1" t="s">
        <v>28</v>
      </c>
      <c r="F29" s="1" t="s">
        <v>24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2" t="n">
        <f aca="false">G29+K28</f>
        <v>70.3999999999979</v>
      </c>
      <c r="L29" s="2" t="n">
        <f aca="false">K29+(J29*I29)</f>
        <v>11810.6176863076</v>
      </c>
      <c r="M29" s="2" t="n">
        <f aca="false">M28+IF(D29="installment payment",G29,0)</f>
        <v>38085.1300000001</v>
      </c>
      <c r="N29" s="2" t="n">
        <v>29652.83</v>
      </c>
      <c r="O29" s="2" t="n">
        <f aca="false">M29-N29</f>
        <v>8432.30000000005</v>
      </c>
      <c r="P29" s="2" t="n">
        <f aca="false">(L29)-N29-(N29*0.01)</f>
        <v>-18138.7406136924</v>
      </c>
      <c r="Q29" s="6"/>
      <c r="R29" s="6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2" t="n">
        <f aca="false">U29*I29</f>
        <v>4262.68733421789</v>
      </c>
      <c r="W29" s="6"/>
      <c r="X29" s="6"/>
    </row>
    <row r="30" customFormat="false" ht="12.75" hidden="false" customHeight="false" outlineLevel="0" collapsed="false">
      <c r="C30" s="5" t="n">
        <v>44818</v>
      </c>
      <c r="D30" s="1" t="s">
        <v>30</v>
      </c>
      <c r="E30" s="1" t="s">
        <v>28</v>
      </c>
      <c r="F30" s="1" t="s">
        <v>24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2" t="n">
        <f aca="false">G30+K29</f>
        <v>802.799999999998</v>
      </c>
      <c r="L30" s="2" t="n">
        <f aca="false">K30+(J30*I30)</f>
        <v>9946.80026093217</v>
      </c>
      <c r="M30" s="2" t="n">
        <f aca="false">M29+IF(D30="installment payment",G30,0)</f>
        <v>38085.1300000001</v>
      </c>
      <c r="N30" s="2" t="n">
        <v>29652.83</v>
      </c>
      <c r="O30" s="2" t="n">
        <f aca="false">M30-N30</f>
        <v>8432.30000000005</v>
      </c>
      <c r="P30" s="2" t="n">
        <f aca="false">(L30)-N30-(N30*0.01)</f>
        <v>-20002.5580390678</v>
      </c>
      <c r="Q30" s="6"/>
      <c r="R30" s="6"/>
      <c r="T30" s="1" t="n">
        <f aca="false">IF(D30="installment payment",(G30*-1)/I30,0)</f>
        <v>0</v>
      </c>
      <c r="U30" s="1" t="n">
        <f aca="false">U29+T30</f>
        <v>0.177897458011761</v>
      </c>
      <c r="V30" s="2" t="n">
        <f aca="false">U30*I30</f>
        <v>3585.96470907368</v>
      </c>
      <c r="W30" s="6"/>
      <c r="X30" s="6"/>
    </row>
    <row r="31" customFormat="false" ht="12.75" hidden="false" customHeight="false" outlineLevel="0" collapsed="false">
      <c r="C31" s="5" t="n">
        <v>44818</v>
      </c>
      <c r="D31" s="1" t="s">
        <v>27</v>
      </c>
      <c r="E31" s="1" t="s">
        <v>28</v>
      </c>
      <c r="F31" s="1" t="s">
        <v>24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2" t="n">
        <f aca="false">G31+K30</f>
        <v>436.599999999998</v>
      </c>
      <c r="L31" s="2" t="n">
        <f aca="false">K31+(J31*I31)</f>
        <v>9580.60026093217</v>
      </c>
      <c r="M31" s="2" t="n">
        <f aca="false">M30+IF(D31="installment payment",G31,0)</f>
        <v>37718.9300000001</v>
      </c>
      <c r="N31" s="2" t="n">
        <v>29434.64</v>
      </c>
      <c r="O31" s="2" t="n">
        <f aca="false">M31-N31</f>
        <v>8284.29000000005</v>
      </c>
      <c r="P31" s="2" t="n">
        <f aca="false">(L31)-N31-(N31*0.01)</f>
        <v>-20148.3861390678</v>
      </c>
      <c r="Q31" s="6"/>
      <c r="R31" s="6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2" t="n">
        <f aca="false">U31*I31</f>
        <v>3952.16470907368</v>
      </c>
      <c r="W31" s="6"/>
      <c r="X31" s="6"/>
    </row>
    <row r="32" customFormat="false" ht="12.75" hidden="false" customHeight="false" outlineLevel="0" collapsed="false">
      <c r="C32" s="5" t="n">
        <v>44848</v>
      </c>
      <c r="D32" s="1" t="s">
        <v>27</v>
      </c>
      <c r="E32" s="1" t="s">
        <v>28</v>
      </c>
      <c r="F32" s="1" t="s">
        <v>24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2" t="n">
        <f aca="false">G32+K31</f>
        <v>70.3999999999979</v>
      </c>
      <c r="L32" s="2" t="n">
        <f aca="false">K32+(J32*I32)</f>
        <v>9133.45643757531</v>
      </c>
      <c r="M32" s="2" t="n">
        <f aca="false">M31+IF(D32="installment payment",G32,0)</f>
        <v>37352.7300000001</v>
      </c>
      <c r="N32" s="2" t="n">
        <v>29215.37</v>
      </c>
      <c r="O32" s="2" t="n">
        <f aca="false">M32-N32</f>
        <v>8137.36000000006</v>
      </c>
      <c r="P32" s="2" t="n">
        <f aca="false">(L32)-N32-(N32*0.01)</f>
        <v>-20374.0672624247</v>
      </c>
      <c r="Q32" s="6"/>
      <c r="R32" s="6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2" t="n">
        <f aca="false">U32*I32</f>
        <v>4283.37965735017</v>
      </c>
      <c r="W32" s="6"/>
      <c r="X32" s="6"/>
    </row>
    <row r="33" customFormat="false" ht="12.75" hidden="false" customHeight="false" outlineLevel="0" collapsed="false">
      <c r="C33" s="5" t="n">
        <v>44879</v>
      </c>
      <c r="D33" s="1" t="s">
        <v>30</v>
      </c>
      <c r="E33" s="1" t="s">
        <v>28</v>
      </c>
      <c r="F33" s="1" t="s">
        <v>24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2" t="n">
        <f aca="false">G33+K32</f>
        <v>802.799999999998</v>
      </c>
      <c r="L33" s="2" t="n">
        <f aca="false">K33+(J33*I33)</f>
        <v>7326.71768505861</v>
      </c>
      <c r="M33" s="2" t="n">
        <f aca="false">M32+IF(D33="installment payment",G33,0)</f>
        <v>37352.7300000001</v>
      </c>
      <c r="N33" s="2" t="n">
        <v>29215.37</v>
      </c>
      <c r="O33" s="2" t="n">
        <f aca="false">M33-N33</f>
        <v>8137.36000000006</v>
      </c>
      <c r="P33" s="2" t="n">
        <f aca="false">(L33)-N33-(N33*0.01)</f>
        <v>-22180.8060149414</v>
      </c>
      <c r="Q33" s="6"/>
      <c r="R33" s="6"/>
      <c r="T33" s="1" t="n">
        <f aca="false">IF(D33="installment payment",(G33*-1)/I33,0)</f>
        <v>0</v>
      </c>
      <c r="U33" s="1" t="n">
        <f aca="false">U32+T33</f>
        <v>0.214393614613355</v>
      </c>
      <c r="V33" s="2" t="n">
        <f aca="false">U33*I33</f>
        <v>3429.47920202577</v>
      </c>
      <c r="W33" s="6"/>
      <c r="X33" s="6"/>
    </row>
    <row r="34" customFormat="false" ht="12.75" hidden="false" customHeight="false" outlineLevel="0" collapsed="false">
      <c r="C34" s="5" t="n">
        <v>44879</v>
      </c>
      <c r="D34" s="1" t="s">
        <v>27</v>
      </c>
      <c r="E34" s="1" t="s">
        <v>28</v>
      </c>
      <c r="F34" s="1" t="s">
        <v>24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2" t="n">
        <f aca="false">G34+K33</f>
        <v>436.599999999998</v>
      </c>
      <c r="L34" s="2" t="n">
        <f aca="false">K34+(J34*I34)</f>
        <v>6960.51768505861</v>
      </c>
      <c r="M34" s="2" t="n">
        <f aca="false">M33+IF(D34="installment payment",G34,0)</f>
        <v>36986.5300000001</v>
      </c>
      <c r="N34" s="2" t="n">
        <v>28995</v>
      </c>
      <c r="O34" s="2" t="n">
        <f aca="false">M34-N34</f>
        <v>7991.53000000006</v>
      </c>
      <c r="P34" s="2" t="n">
        <f aca="false">(L34)-N34-(N34*0.01)</f>
        <v>-22324.4323149414</v>
      </c>
      <c r="Q34" s="6"/>
      <c r="R34" s="6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2" t="n">
        <f aca="false">U34*I34</f>
        <v>3795.67920202577</v>
      </c>
      <c r="W34" s="6"/>
      <c r="X34" s="6"/>
    </row>
    <row r="35" customFormat="false" ht="12.75" hidden="false" customHeight="false" outlineLevel="0" collapsed="false">
      <c r="C35" s="5" t="n">
        <v>44909</v>
      </c>
      <c r="D35" s="1" t="s">
        <v>27</v>
      </c>
      <c r="E35" s="1" t="s">
        <v>28</v>
      </c>
      <c r="F35" s="1" t="s">
        <v>24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2" t="n">
        <f aca="false">G35+K34</f>
        <v>70.3999999999979</v>
      </c>
      <c r="L35" s="2" t="n">
        <f aca="false">K35+(J35*I35)</f>
        <v>6957.96156701188</v>
      </c>
      <c r="M35" s="2" t="n">
        <f aca="false">M34+IF(D35="installment payment",G35,0)</f>
        <v>36620.3300000001</v>
      </c>
      <c r="N35" s="2" t="n">
        <v>28773.53</v>
      </c>
      <c r="O35" s="2" t="n">
        <f aca="false">M35-N35</f>
        <v>7846.80000000006</v>
      </c>
      <c r="P35" s="2" t="n">
        <f aca="false">(L35)-N35-(N35*0.01)</f>
        <v>-22103.3037329881</v>
      </c>
      <c r="Q35" s="6"/>
      <c r="R35" s="6"/>
      <c r="T35" s="1" t="n">
        <f aca="false">IF(D35="installment payment",(G35*-1)/I35,0)</f>
        <v>0.0216842792605257</v>
      </c>
      <c r="U35" s="1" t="n">
        <f aca="false">U34+T35</f>
        <v>0.25897085722092</v>
      </c>
      <c r="V35" s="2" t="n">
        <f aca="false">U35*I35</f>
        <v>4373.45077394109</v>
      </c>
      <c r="W35" s="6"/>
      <c r="X35" s="6"/>
    </row>
    <row r="36" customFormat="false" ht="12.75" hidden="false" customHeight="false" outlineLevel="0" collapsed="false">
      <c r="C36" s="5" t="n">
        <v>44940</v>
      </c>
      <c r="D36" s="1" t="s">
        <v>30</v>
      </c>
      <c r="E36" s="1" t="s">
        <v>28</v>
      </c>
      <c r="F36" s="1" t="s">
        <v>24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2" t="n">
        <f aca="false">G36+K35</f>
        <v>802.799999999998</v>
      </c>
      <c r="L36" s="2" t="n">
        <f aca="false">K36+(J36*I36)</f>
        <v>7776.55181420319</v>
      </c>
      <c r="M36" s="2" t="n">
        <f aca="false">M35+IF(D36="installment payment",G36,0)</f>
        <v>36620.3300000001</v>
      </c>
      <c r="N36" s="2" t="n">
        <v>28773.53</v>
      </c>
      <c r="O36" s="2" t="n">
        <f aca="false">M36-N36</f>
        <v>7846.80000000006</v>
      </c>
      <c r="P36" s="2" t="n">
        <f aca="false">(L36)-N36-(N36*0.01)</f>
        <v>-21284.7134857968</v>
      </c>
      <c r="Q36" s="6"/>
      <c r="R36" s="6"/>
      <c r="T36" s="1" t="n">
        <f aca="false">IF(D36="installment payment",(G36*-1)/I36,0)</f>
        <v>0</v>
      </c>
      <c r="U36" s="1" t="n">
        <f aca="false">U35+T36</f>
        <v>0.25897085722092</v>
      </c>
      <c r="V36" s="2" t="n">
        <f aca="false">U36*I36</f>
        <v>4893.23765574062</v>
      </c>
      <c r="W36" s="6"/>
      <c r="X36" s="6"/>
    </row>
    <row r="37" customFormat="false" ht="12.75" hidden="false" customHeight="false" outlineLevel="0" collapsed="false">
      <c r="C37" s="5" t="n">
        <v>44940</v>
      </c>
      <c r="D37" s="1" t="s">
        <v>27</v>
      </c>
      <c r="E37" s="1" t="s">
        <v>28</v>
      </c>
      <c r="F37" s="1" t="s">
        <v>24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2" t="n">
        <f aca="false">G37+K36</f>
        <v>436.599999999998</v>
      </c>
      <c r="L37" s="2" t="n">
        <f aca="false">K37+(J37*I37)</f>
        <v>7410.35181420318</v>
      </c>
      <c r="M37" s="2" t="n">
        <f aca="false">M36+IF(D37="installment payment",G37,0)</f>
        <v>36254.1300000001</v>
      </c>
      <c r="N37" s="2" t="n">
        <v>28550.96</v>
      </c>
      <c r="O37" s="2" t="n">
        <f aca="false">M37-N37</f>
        <v>7703.17000000006</v>
      </c>
      <c r="P37" s="2" t="n">
        <f aca="false">(L37)-N37-(N37*0.01)</f>
        <v>-21426.1177857968</v>
      </c>
      <c r="Q37" s="6"/>
      <c r="R37" s="6"/>
      <c r="T37" s="1" t="n">
        <f aca="false">IF(D37="installment payment",(G37*-1)/I37,0)</f>
        <v>0.0193808546787101</v>
      </c>
      <c r="U37" s="1" t="n">
        <f aca="false">U36+T37</f>
        <v>0.27835171189963</v>
      </c>
      <c r="V37" s="2" t="n">
        <f aca="false">U37*I37</f>
        <v>5259.43765574062</v>
      </c>
      <c r="W37" s="6"/>
      <c r="X37" s="6"/>
    </row>
    <row r="38" customFormat="false" ht="12.75" hidden="false" customHeight="false" outlineLevel="0" collapsed="false">
      <c r="C38" s="5" t="n">
        <v>44971</v>
      </c>
      <c r="D38" s="1" t="s">
        <v>27</v>
      </c>
      <c r="E38" s="1" t="s">
        <v>28</v>
      </c>
      <c r="F38" s="1" t="s">
        <v>24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2" t="n">
        <f aca="false">G38+K37</f>
        <v>70.3999999999979</v>
      </c>
      <c r="L38" s="2" t="n">
        <f aca="false">K38+(J38*I38)</f>
        <v>7617.63943871706</v>
      </c>
      <c r="M38" s="2" t="n">
        <f aca="false">M37+IF(D38="installment payment",G38,0)</f>
        <v>35887.9300000001</v>
      </c>
      <c r="N38" s="2" t="n">
        <v>28327.27</v>
      </c>
      <c r="O38" s="2" t="n">
        <f aca="false">M38-N38</f>
        <v>7560.66000000007</v>
      </c>
      <c r="P38" s="2" t="n">
        <f aca="false">(L38)-N38-(N38*0.01)</f>
        <v>-20992.9032612829</v>
      </c>
      <c r="Q38" s="6"/>
      <c r="R38" s="6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2" t="n">
        <f aca="false">U38*I38</f>
        <v>6058.14837419299</v>
      </c>
      <c r="W38" s="6"/>
      <c r="X38" s="6"/>
    </row>
    <row r="39" customFormat="false" ht="12.75" hidden="false" customHeight="false" outlineLevel="0" collapsed="false">
      <c r="C39" s="5" t="n">
        <v>44999</v>
      </c>
      <c r="D39" s="1" t="s">
        <v>30</v>
      </c>
      <c r="E39" s="1" t="s">
        <v>28</v>
      </c>
      <c r="F39" s="1" t="s">
        <v>24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2" t="n">
        <f aca="false">G39+K38</f>
        <v>802.799999999998</v>
      </c>
      <c r="L39" s="2" t="n">
        <f aca="false">K39+(J39*I39)</f>
        <v>8082.53486494915</v>
      </c>
      <c r="M39" s="2" t="n">
        <f aca="false">M38+IF(D39="installment payment",G39,0)</f>
        <v>35887.9300000001</v>
      </c>
      <c r="N39" s="2" t="n">
        <v>28327.27</v>
      </c>
      <c r="O39" s="2" t="n">
        <f aca="false">M39-N39</f>
        <v>7560.66000000007</v>
      </c>
      <c r="P39" s="2" t="n">
        <f aca="false">(L39)-N39-(N39*0.01)</f>
        <v>-20528.0078350509</v>
      </c>
      <c r="Q39" s="6"/>
      <c r="R39" s="6"/>
      <c r="T39" s="1" t="n">
        <f aca="false">IF(D39="installment payment",(G39*-1)/I39,0)</f>
        <v>0</v>
      </c>
      <c r="U39" s="1" t="n">
        <f aca="false">U38+T39</f>
        <v>0.296259885023582</v>
      </c>
      <c r="V39" s="2" t="n">
        <f aca="false">U39*I39</f>
        <v>6431.31865631623</v>
      </c>
      <c r="W39" s="6"/>
      <c r="X39" s="6"/>
    </row>
    <row r="40" customFormat="false" ht="12.75" hidden="false" customHeight="false" outlineLevel="0" collapsed="false">
      <c r="C40" s="5" t="n">
        <v>44999</v>
      </c>
      <c r="D40" s="1" t="s">
        <v>27</v>
      </c>
      <c r="E40" s="1" t="s">
        <v>28</v>
      </c>
      <c r="F40" s="1" t="s">
        <v>24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2" t="n">
        <f aca="false">G40+K39</f>
        <v>436.599999999998</v>
      </c>
      <c r="L40" s="2" t="n">
        <f aca="false">K40+(J40*I40)</f>
        <v>7716.33486494915</v>
      </c>
      <c r="M40" s="2" t="n">
        <f aca="false">M39+IF(D40="installment payment",G40,0)</f>
        <v>35521.7300000001</v>
      </c>
      <c r="N40" s="2" t="n">
        <v>28102.47</v>
      </c>
      <c r="O40" s="2" t="n">
        <f aca="false">M40-N40</f>
        <v>7419.26000000007</v>
      </c>
      <c r="P40" s="2" t="n">
        <f aca="false">(L40)-N40-(N40*0.01)</f>
        <v>-20667.1598350509</v>
      </c>
      <c r="Q40" s="6"/>
      <c r="R40" s="6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2" t="n">
        <f aca="false">U40*I40</f>
        <v>6797.51865631623</v>
      </c>
      <c r="W40" s="6"/>
      <c r="X40" s="6"/>
    </row>
    <row r="41" customFormat="false" ht="12.75" hidden="false" customHeight="false" outlineLevel="0" collapsed="false">
      <c r="C41" s="5" t="n">
        <v>45030</v>
      </c>
      <c r="D41" s="1" t="s">
        <v>27</v>
      </c>
      <c r="E41" s="1" t="s">
        <v>28</v>
      </c>
      <c r="F41" s="1" t="s">
        <v>24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2" t="n">
        <f aca="false">G41+K40</f>
        <v>70.3999999999979</v>
      </c>
      <c r="L41" s="2" t="n">
        <f aca="false">K41+(J41*I41)</f>
        <v>9261.78888510335</v>
      </c>
      <c r="M41" s="2" t="n">
        <f aca="false">M40+IF(D41="installment payment",G41,0)</f>
        <v>35155.5300000001</v>
      </c>
      <c r="N41" s="2" t="n">
        <v>27876.55</v>
      </c>
      <c r="O41" s="2" t="n">
        <f aca="false">M41-N41</f>
        <v>7278.98000000007</v>
      </c>
      <c r="P41" s="2" t="n">
        <f aca="false">(L41)-N41-(N41*0.01)</f>
        <v>-18893.5266148967</v>
      </c>
      <c r="Q41" s="6"/>
      <c r="R41" s="6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2" t="n">
        <f aca="false">U41*I41</f>
        <v>8948.74298858783</v>
      </c>
      <c r="W41" s="6"/>
      <c r="X41" s="6"/>
    </row>
    <row r="42" customFormat="false" ht="12.75" hidden="false" customHeight="false" outlineLevel="0" collapsed="false">
      <c r="C42" s="5" t="n">
        <v>45060</v>
      </c>
      <c r="D42" s="1" t="s">
        <v>30</v>
      </c>
      <c r="E42" s="1" t="s">
        <v>28</v>
      </c>
      <c r="F42" s="1" t="s">
        <v>24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2" t="n">
        <f aca="false">G42+K41</f>
        <v>802.799999999998</v>
      </c>
      <c r="L42" s="2" t="n">
        <f aca="false">K42+(J42*I42)</f>
        <v>8307.24184133959</v>
      </c>
      <c r="M42" s="2" t="n">
        <f aca="false">M41+IF(D42="installment payment",G42,0)</f>
        <v>35155.5300000001</v>
      </c>
      <c r="N42" s="2" t="n">
        <v>27876.55</v>
      </c>
      <c r="O42" s="2" t="n">
        <f aca="false">M42-N43</f>
        <v>7506.04000000007</v>
      </c>
      <c r="P42" s="2" t="n">
        <f aca="false">(L42)-N43-(N43*0.01)</f>
        <v>-19618.7430586604</v>
      </c>
      <c r="Q42" s="6"/>
      <c r="R42" s="6"/>
      <c r="T42" s="1" t="n">
        <f aca="false">IF(D42="installment payment",(G42*-1)/I42,0)</f>
        <v>0</v>
      </c>
      <c r="U42" s="1" t="n">
        <f aca="false">U41+T42</f>
        <v>0.326489544168628</v>
      </c>
      <c r="V42" s="2" t="n">
        <f aca="false">U42*I42</f>
        <v>8019.39528369391</v>
      </c>
      <c r="W42" s="6"/>
      <c r="X42" s="6"/>
    </row>
    <row r="43" customFormat="false" ht="12.75" hidden="false" customHeight="false" outlineLevel="0" collapsed="false">
      <c r="C43" s="5" t="n">
        <v>45060</v>
      </c>
      <c r="D43" s="1" t="s">
        <v>27</v>
      </c>
      <c r="E43" s="1" t="s">
        <v>28</v>
      </c>
      <c r="F43" s="1" t="s">
        <v>24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2" t="n">
        <f aca="false">G43+K42</f>
        <v>436.599999999998</v>
      </c>
      <c r="L43" s="2" t="n">
        <f aca="false">K43+(J43*I43)</f>
        <v>7941.04184133959</v>
      </c>
      <c r="M43" s="2" t="n">
        <f aca="false">M42+IF(D43="installment payment",G43,0)</f>
        <v>34789.3300000001</v>
      </c>
      <c r="N43" s="2" t="n">
        <v>27649.49</v>
      </c>
      <c r="O43" s="2" t="n">
        <f aca="false">M43-N44</f>
        <v>7368.02000000007</v>
      </c>
      <c r="P43" s="2" t="n">
        <f aca="false">(L43)-N44-(N44*0.01)</f>
        <v>-19754.4812586604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2" t="n">
        <f aca="false">U43*I43</f>
        <v>8385.59528369391</v>
      </c>
    </row>
    <row r="44" customFormat="false" ht="12.75" hidden="false" customHeight="false" outlineLevel="0" collapsed="false">
      <c r="C44" s="5" t="n">
        <v>45091</v>
      </c>
      <c r="D44" s="1" t="s">
        <v>27</v>
      </c>
      <c r="E44" s="1" t="s">
        <v>28</v>
      </c>
      <c r="F44" s="1" t="s">
        <v>24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2" t="n">
        <f aca="false">G44+K43</f>
        <v>70.3999999999979</v>
      </c>
      <c r="L44" s="2" t="n">
        <f aca="false">K44+(J44*I44)</f>
        <v>7444.97184669019</v>
      </c>
      <c r="M44" s="2" t="n">
        <f aca="false">M43+IF(D44="installment payment",G44,0)</f>
        <v>34423.1300000001</v>
      </c>
      <c r="N44" s="2" t="n">
        <v>27421.31</v>
      </c>
      <c r="O44" s="2" t="n">
        <f aca="false">M44-N46</f>
        <v>7231.14000000008</v>
      </c>
      <c r="P44" s="2" t="n">
        <f aca="false">(L44)-N46-(N46*0.01)</f>
        <v>-20018.9380533098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2" t="n">
        <f aca="false">U44*I44</f>
        <v>8606.67626782971</v>
      </c>
    </row>
    <row r="45" customFormat="false" ht="12.75" hidden="false" customHeight="false" outlineLevel="0" collapsed="false">
      <c r="C45" s="5" t="n">
        <v>45121</v>
      </c>
      <c r="D45" s="1" t="s">
        <v>30</v>
      </c>
      <c r="E45" s="1" t="s">
        <v>28</v>
      </c>
      <c r="F45" s="1" t="s">
        <v>24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2" t="n">
        <f aca="false">G45+K44</f>
        <v>802.799999999998</v>
      </c>
      <c r="L45" s="2" t="n">
        <f aca="false">K45+(J45*I45)</f>
        <v>8549.49545401288</v>
      </c>
      <c r="M45" s="2" t="n">
        <f aca="false">M44+IF(D45="installment payment",G45,0)</f>
        <v>34423.1300000001</v>
      </c>
      <c r="N45" s="2" t="n">
        <v>27421.31</v>
      </c>
      <c r="O45" s="2" t="n">
        <f aca="false">M45-N47</f>
        <v>7461.61000000008</v>
      </c>
      <c r="P45" s="2" t="n">
        <f aca="false">(L45)-N47-(N47*0.01)</f>
        <v>-18681.6397459871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2" t="n">
        <f aca="false">U45*I45</f>
        <v>9895.73783181304</v>
      </c>
    </row>
    <row r="46" customFormat="false" ht="12.75" hidden="false" customHeight="false" outlineLevel="0" collapsed="false">
      <c r="C46" s="5" t="n">
        <v>45121</v>
      </c>
      <c r="D46" s="1" t="s">
        <v>27</v>
      </c>
      <c r="E46" s="1" t="s">
        <v>28</v>
      </c>
      <c r="F46" s="1" t="s">
        <v>24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2" t="n">
        <f aca="false">G46+K45</f>
        <v>436.599999999998</v>
      </c>
      <c r="L46" s="2" t="n">
        <f aca="false">K46+(J46*I46)</f>
        <v>8183.29545401288</v>
      </c>
      <c r="M46" s="2" t="n">
        <f aca="false">M45+IF(D46="installment payment",G46,0)</f>
        <v>34056.9300000001</v>
      </c>
      <c r="N46" s="2" t="n">
        <v>27191.99</v>
      </c>
      <c r="O46" s="2" t="n">
        <f aca="false">M46-N49</f>
        <v>7327.03000000008</v>
      </c>
      <c r="P46" s="2" t="n">
        <f aca="false">(L46)-N49-(N49*0.01)</f>
        <v>-18813.9035459871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2" t="n">
        <f aca="false">U46*I46</f>
        <v>10261.937831813</v>
      </c>
    </row>
    <row r="47" customFormat="false" ht="12.75" hidden="false" customHeight="false" outlineLevel="0" collapsed="false">
      <c r="C47" s="5" t="n">
        <v>45152</v>
      </c>
      <c r="D47" s="1" t="s">
        <v>27</v>
      </c>
      <c r="E47" s="1" t="s">
        <v>28</v>
      </c>
      <c r="F47" s="1" t="s">
        <v>24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2" t="n">
        <f aca="false">G47+K46</f>
        <v>70.3999999999979</v>
      </c>
      <c r="L47" s="2" t="n">
        <f aca="false">K47+(J47*I47)</f>
        <v>7553.27195216737</v>
      </c>
      <c r="M47" s="2" t="n">
        <f aca="false">M46+IF(D47="installment payment",G47,0)</f>
        <v>33690.7300000001</v>
      </c>
      <c r="N47" s="2" t="n">
        <v>26961.52</v>
      </c>
      <c r="O47" s="2" t="n">
        <f aca="false">M47-N50</f>
        <v>7193.61000000008</v>
      </c>
      <c r="P47" s="2" t="n">
        <f aca="false">(L47)-N50-(N50*0.01)</f>
        <v>-19208.8192478326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2" t="n">
        <f aca="false">U47*I47</f>
        <v>10278.6545727148</v>
      </c>
    </row>
    <row r="48" customFormat="false" ht="12.75" hidden="false" customHeight="false" outlineLevel="0" collapsed="false">
      <c r="C48" s="5" t="n">
        <v>45183</v>
      </c>
      <c r="D48" s="1" t="s">
        <v>30</v>
      </c>
      <c r="E48" s="1" t="s">
        <v>28</v>
      </c>
      <c r="F48" s="1" t="s">
        <v>24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2" t="n">
        <f aca="false">G48+K47</f>
        <v>802.799999999998</v>
      </c>
      <c r="L48" s="2" t="n">
        <f aca="false">K48+(J48*I48)</f>
        <v>6840.68165634368</v>
      </c>
      <c r="M48" s="2" t="n">
        <f aca="false">M47+IF(D48="installment payment",G48,0)</f>
        <v>33690.7300000001</v>
      </c>
      <c r="N48" s="2" t="n">
        <v>26961.52</v>
      </c>
      <c r="O48" s="2" t="n">
        <f aca="false">M48-N52</f>
        <v>7427.54000000009</v>
      </c>
      <c r="P48" s="2" t="n">
        <f aca="false">(L48)-N52-(N52*0.01)</f>
        <v>-19685.1402436563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2" t="n">
        <f aca="false">U48*I48</f>
        <v>9299.82324305148</v>
      </c>
    </row>
    <row r="49" customFormat="false" ht="12.75" hidden="false" customHeight="false" outlineLevel="0" collapsed="false">
      <c r="C49" s="5" t="n">
        <v>45183</v>
      </c>
      <c r="D49" s="1" t="s">
        <v>27</v>
      </c>
      <c r="E49" s="1" t="s">
        <v>28</v>
      </c>
      <c r="F49" s="1" t="s">
        <v>24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2" t="n">
        <f aca="false">G49+K48</f>
        <v>436.599999999998</v>
      </c>
      <c r="L49" s="2" t="n">
        <f aca="false">K49+(J49*I49)</f>
        <v>6474.48165634368</v>
      </c>
      <c r="M49" s="2" t="n">
        <f aca="false">M48+IF(D49="installment payment",G49,0)</f>
        <v>33324.5300000001</v>
      </c>
      <c r="N49" s="2" t="n">
        <v>26729.9</v>
      </c>
      <c r="O49" s="2" t="n">
        <f aca="false">M49-N53</f>
        <v>7296.45000000008</v>
      </c>
      <c r="P49" s="2" t="n">
        <f aca="false">(L49)-N53-(N53*0.01)</f>
        <v>-19813.8791436563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2" t="n">
        <f aca="false">U49*I49</f>
        <v>9666.02324305148</v>
      </c>
    </row>
    <row r="50" customFormat="false" ht="12.75" hidden="false" customHeight="false" outlineLevel="0" collapsed="false">
      <c r="C50" s="5" t="n">
        <v>45213</v>
      </c>
      <c r="D50" s="1" t="s">
        <v>27</v>
      </c>
      <c r="E50" s="1" t="s">
        <v>28</v>
      </c>
      <c r="F50" s="1" t="s">
        <v>24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2" t="n">
        <f aca="false">G50+K49</f>
        <v>70.3999999999979</v>
      </c>
      <c r="L50" s="2" t="n">
        <f aca="false">K50+(J50*I50)</f>
        <v>6440.29371402118</v>
      </c>
      <c r="M50" s="2" t="n">
        <f aca="false">M49+IF(D50="installment payment",G50,0)</f>
        <v>32958.3300000001</v>
      </c>
      <c r="N50" s="2" t="n">
        <v>26497.12</v>
      </c>
      <c r="O50" s="2" t="n">
        <f aca="false">M50-N55</f>
        <v>7166.53000000009</v>
      </c>
      <c r="P50" s="2" t="n">
        <f aca="false">(L50)-N55-(N55*0.01)</f>
        <v>-19609.4242859788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2" t="n">
        <f aca="false">U50*I50</f>
        <v>10563.7401639094</v>
      </c>
    </row>
    <row r="51" customFormat="false" ht="12.75" hidden="false" customHeight="false" outlineLevel="0" collapsed="false">
      <c r="C51" s="5" t="n">
        <v>45244</v>
      </c>
      <c r="D51" s="1" t="s">
        <v>30</v>
      </c>
      <c r="E51" s="1" t="s">
        <v>28</v>
      </c>
      <c r="F51" s="1" t="s">
        <v>24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2" t="n">
        <f aca="false">G51+K50</f>
        <v>802.799999999998</v>
      </c>
      <c r="L51" s="2" t="n">
        <f aca="false">K51+(J51*I51)</f>
        <v>8662.31458602816</v>
      </c>
      <c r="M51" s="2" t="n">
        <f aca="false">M50+IF(D51="installment payment",G51,0)</f>
        <v>32958.3300000001</v>
      </c>
      <c r="N51" s="2" t="n">
        <v>26497.12</v>
      </c>
      <c r="O51" s="2" t="n">
        <f aca="false">M51-N56</f>
        <v>7403.9900000001</v>
      </c>
      <c r="P51" s="2" t="n">
        <f aca="false">(L51)-N56-(N56*0.01)</f>
        <v>-17147.5688139718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2" t="n">
        <f aca="false">U51*I51</f>
        <v>14248.7076350302</v>
      </c>
    </row>
    <row r="52" customFormat="false" ht="12.75" hidden="false" customHeight="false" outlineLevel="0" collapsed="false">
      <c r="C52" s="5" t="n">
        <v>45244</v>
      </c>
      <c r="D52" s="1" t="s">
        <v>27</v>
      </c>
      <c r="E52" s="1" t="s">
        <v>28</v>
      </c>
      <c r="F52" s="1" t="s">
        <v>24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2" t="n">
        <f aca="false">G52+K51</f>
        <v>436.599999999998</v>
      </c>
      <c r="L52" s="2" t="n">
        <f aca="false">K52+(J52*I52)</f>
        <v>8296.11458602817</v>
      </c>
      <c r="M52" s="2" t="n">
        <f aca="false">M51+IF(D52="installment payment",G52,0)</f>
        <v>32592.1300000001</v>
      </c>
      <c r="N52" s="2" t="n">
        <v>26263.19</v>
      </c>
      <c r="O52" s="2" t="n">
        <f aca="false">M52-N71</f>
        <v>7276.43000000009</v>
      </c>
      <c r="P52" s="2" t="n">
        <f aca="false">(L52)-N71-(N71*0.01)</f>
        <v>-17272.7424139718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2" t="n">
        <f aca="false">U52*I52</f>
        <v>14614.9076350302</v>
      </c>
    </row>
    <row r="53" customFormat="false" ht="12.75" hidden="false" customHeight="false" outlineLevel="0" collapsed="false">
      <c r="C53" s="5" t="n">
        <v>45274</v>
      </c>
      <c r="D53" s="1" t="s">
        <v>27</v>
      </c>
      <c r="E53" s="1" t="s">
        <v>28</v>
      </c>
      <c r="F53" s="1" t="s">
        <v>24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2" t="n">
        <f aca="false">G53+K52</f>
        <v>70.3999999999979</v>
      </c>
      <c r="L53" s="2" t="n">
        <f aca="false">K53+(J53*I53)</f>
        <v>8910.87630206237</v>
      </c>
      <c r="M53" s="2" t="n">
        <f aca="false">M52+IF(D53="installment payment",G53,0)</f>
        <v>32225.9300000001</v>
      </c>
      <c r="N53" s="2" t="n">
        <v>26028.08</v>
      </c>
      <c r="O53" s="2" t="n">
        <f aca="false">M53-N72</f>
        <v>7150.06000000009</v>
      </c>
      <c r="P53" s="2" t="n">
        <f aca="false">(L53)-N72-(N72*0.01)</f>
        <v>-16415.7523979376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2" t="n">
        <f aca="false">U53*I53</f>
        <v>16805.223452415</v>
      </c>
    </row>
    <row r="54" customFormat="false" ht="12.75" hidden="false" customHeight="false" outlineLevel="0" collapsed="false">
      <c r="C54" s="5" t="n">
        <v>45305</v>
      </c>
      <c r="D54" s="1" t="s">
        <v>30</v>
      </c>
      <c r="E54" s="1" t="s">
        <v>28</v>
      </c>
      <c r="F54" s="1" t="s">
        <v>24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2" t="n">
        <f aca="false">G54+K53</f>
        <v>802.799999999998</v>
      </c>
      <c r="L54" s="2" t="n">
        <f aca="false">K54+(J54*I54)</f>
        <v>8970.0401873837</v>
      </c>
      <c r="M54" s="2" t="n">
        <f aca="false">M53+IF(D54="installment payment",G54,0)</f>
        <v>32225.9300000001</v>
      </c>
      <c r="N54" s="2" t="n">
        <v>26028.08</v>
      </c>
      <c r="O54" s="2" t="n">
        <f aca="false">M54-N73</f>
        <v>7391.10000000009</v>
      </c>
      <c r="P54" s="2" t="n">
        <f aca="false">(L54)-N73-(N73*0.01)</f>
        <v>-16113.1381126163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2" t="n">
        <f aca="false">U54*I54</f>
        <v>16917.6905049997</v>
      </c>
    </row>
    <row r="55" customFormat="false" ht="12.75" hidden="false" customHeight="false" outlineLevel="0" collapsed="false">
      <c r="C55" s="5" t="n">
        <v>45305</v>
      </c>
      <c r="D55" s="1" t="s">
        <v>27</v>
      </c>
      <c r="E55" s="1" t="s">
        <v>28</v>
      </c>
      <c r="F55" s="1" t="s">
        <v>24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2" t="n">
        <f aca="false">G55+K54</f>
        <v>436.599999999998</v>
      </c>
      <c r="L55" s="2" t="n">
        <f aca="false">K55+(J55*I55)</f>
        <v>8603.8401873837</v>
      </c>
      <c r="M55" s="2" t="n">
        <f aca="false">M54+IF(D55="installment payment",G55,0)</f>
        <v>31859.7300000001</v>
      </c>
      <c r="N55" s="2" t="n">
        <v>25791.8</v>
      </c>
      <c r="O55" s="2" t="n">
        <f aca="false">M55-N74</f>
        <v>7267.13000000009</v>
      </c>
      <c r="P55" s="2" t="n">
        <f aca="false">(L55)-N74-(N74*0.01)</f>
        <v>-16234.6858126163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2" t="n">
        <f aca="false">U55*I55</f>
        <v>17283.8905049997</v>
      </c>
    </row>
    <row r="56" customFormat="false" ht="12.75" hidden="false" customHeight="false" outlineLevel="0" collapsed="false">
      <c r="C56" s="5" t="n">
        <v>45336</v>
      </c>
      <c r="D56" s="1" t="s">
        <v>27</v>
      </c>
      <c r="E56" s="1" t="s">
        <v>28</v>
      </c>
      <c r="F56" s="1" t="s">
        <v>24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2" t="n">
        <f aca="false">G56+K55</f>
        <v>70.399999999998</v>
      </c>
      <c r="L56" s="2" t="n">
        <f aca="false">K56+(J56*I56)</f>
        <v>9676.26250396206</v>
      </c>
      <c r="M56" s="2" t="n">
        <f aca="false">M55+IF(D56="installment payment",G56,0)</f>
        <v>31493.5300000001</v>
      </c>
      <c r="N56" s="2" t="n">
        <v>25554.34</v>
      </c>
      <c r="O56" s="2" t="n">
        <f aca="false">M56-N75</f>
        <v>7144.3700000001</v>
      </c>
      <c r="P56" s="2" t="n">
        <f aca="false">(L56)-N75-(N75*0.01)</f>
        <v>-14916.3890960379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2" t="n">
        <f aca="false">U56*I56</f>
        <v>20694.5694265575</v>
      </c>
    </row>
    <row r="57" customFormat="false" ht="12.75" hidden="false" customHeight="false" outlineLevel="0" collapsed="false">
      <c r="N57" s="1"/>
    </row>
    <row r="58" customFormat="false" ht="12.75" hidden="false" customHeight="false" outlineLevel="0" collapsed="false">
      <c r="N58" s="1"/>
    </row>
    <row r="59" customFormat="false" ht="12.75" hidden="false" customHeight="false" outlineLevel="0" collapsed="false">
      <c r="L59" s="7"/>
      <c r="M59" s="7"/>
      <c r="N59" s="1"/>
      <c r="O59" s="7"/>
    </row>
    <row r="60" customFormat="false" ht="12.75" hidden="false" customHeight="false" outlineLevel="0" collapsed="false">
      <c r="L60" s="7"/>
      <c r="M60" s="7"/>
      <c r="N60" s="1"/>
      <c r="O60" s="7"/>
    </row>
    <row r="61" customFormat="false" ht="12.75" hidden="false" customHeight="false" outlineLevel="0" collapsed="false">
      <c r="L61" s="7"/>
      <c r="M61" s="7"/>
      <c r="N61" s="1"/>
      <c r="O61" s="7"/>
    </row>
    <row r="62" customFormat="false" ht="12.75" hidden="false" customHeight="false" outlineLevel="0" collapsed="false">
      <c r="L62" s="7"/>
      <c r="M62" s="7"/>
      <c r="N62" s="1"/>
      <c r="O62" s="7"/>
    </row>
    <row r="63" customFormat="false" ht="12.75" hidden="false" customHeight="false" outlineLevel="0" collapsed="false">
      <c r="L63" s="7"/>
      <c r="M63" s="7"/>
      <c r="N63" s="1"/>
      <c r="O63" s="7"/>
    </row>
    <row r="64" customFormat="false" ht="12.75" hidden="false" customHeight="false" outlineLevel="0" collapsed="false">
      <c r="L64" s="7"/>
      <c r="M64" s="7"/>
      <c r="N64" s="1"/>
      <c r="O64" s="7"/>
    </row>
    <row r="65" customFormat="false" ht="12.75" hidden="false" customHeight="false" outlineLevel="0" collapsed="false">
      <c r="L65" s="7"/>
      <c r="M65" s="7"/>
      <c r="N65" s="1"/>
      <c r="O65" s="7"/>
    </row>
    <row r="66" customFormat="false" ht="12.75" hidden="false" customHeight="false" outlineLevel="0" collapsed="false">
      <c r="N66" s="1"/>
    </row>
    <row r="67" customFormat="false" ht="12.75" hidden="false" customHeight="false" outlineLevel="0" collapsed="false">
      <c r="N67" s="1"/>
    </row>
    <row r="68" customFormat="false" ht="12.75" hidden="false" customHeight="false" outlineLevel="0" collapsed="false">
      <c r="N68" s="1"/>
    </row>
    <row r="69" customFormat="false" ht="12.75" hidden="false" customHeight="false" outlineLevel="0" collapsed="false">
      <c r="N69" s="1"/>
    </row>
    <row r="70" customFormat="false" ht="12.75" hidden="false" customHeight="false" outlineLevel="0" collapsed="false">
      <c r="N70" s="0"/>
    </row>
    <row r="71" customFormat="false" ht="12.75" hidden="false" customHeight="false" outlineLevel="0" collapsed="false">
      <c r="N71" s="2" t="n">
        <v>25315.7</v>
      </c>
    </row>
    <row r="72" customFormat="false" ht="12.75" hidden="false" customHeight="false" outlineLevel="0" collapsed="false">
      <c r="N72" s="2" t="n">
        <v>25075.87</v>
      </c>
    </row>
    <row r="73" customFormat="false" ht="12.75" hidden="false" customHeight="false" outlineLevel="0" collapsed="false">
      <c r="N73" s="2" t="n">
        <v>24834.83</v>
      </c>
    </row>
    <row r="74" customFormat="false" ht="12.75" hidden="false" customHeight="false" outlineLevel="0" collapsed="false">
      <c r="N74" s="2" t="n">
        <v>24592.6</v>
      </c>
    </row>
    <row r="75" customFormat="false" ht="12.75" hidden="false" customHeight="false" outlineLevel="0" collapsed="false">
      <c r="N75" s="2" t="n">
        <v>24349.16</v>
      </c>
    </row>
    <row r="76" customFormat="false" ht="12.75" hidden="false" customHeight="false" outlineLevel="0" collapsed="false">
      <c r="N76" s="2" t="n">
        <v>24104.5</v>
      </c>
    </row>
    <row r="77" customFormat="false" ht="12.75" hidden="false" customHeight="false" outlineLevel="0" collapsed="false">
      <c r="N77" s="2" t="n">
        <v>23858.62</v>
      </c>
    </row>
    <row r="78" customFormat="false" ht="12.75" hidden="false" customHeight="false" outlineLevel="0" collapsed="false">
      <c r="N78" s="2" t="n">
        <v>23611.51</v>
      </c>
    </row>
    <row r="79" customFormat="false" ht="12.75" hidden="false" customHeight="false" outlineLevel="0" collapsed="false">
      <c r="N79" s="2" t="n">
        <v>23363.17</v>
      </c>
    </row>
    <row r="80" customFormat="false" ht="12.75" hidden="false" customHeight="false" outlineLevel="0" collapsed="false">
      <c r="N80" s="2" t="n">
        <v>23113.59</v>
      </c>
    </row>
    <row r="81" customFormat="false" ht="12.75" hidden="false" customHeight="false" outlineLevel="0" collapsed="false">
      <c r="N81" s="2" t="n">
        <v>22862.76</v>
      </c>
    </row>
    <row r="82" customFormat="false" ht="12.75" hidden="false" customHeight="false" outlineLevel="0" collapsed="false">
      <c r="N82" s="2" t="n">
        <v>22610.68</v>
      </c>
    </row>
    <row r="83" customFormat="false" ht="12.75" hidden="false" customHeight="false" outlineLevel="0" collapsed="false">
      <c r="N83" s="2" t="n">
        <v>22357.34</v>
      </c>
    </row>
    <row r="84" customFormat="false" ht="12.75" hidden="false" customHeight="false" outlineLevel="0" collapsed="false">
      <c r="N84" s="2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52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H38" activeCellId="0" sqref="H38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6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4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6" t="s">
        <v>39</v>
      </c>
      <c r="K1" s="1" t="s">
        <v>36</v>
      </c>
      <c r="L1" s="1" t="s">
        <v>40</v>
      </c>
    </row>
    <row r="2" customFormat="false" ht="12.8" hidden="false" customHeight="false" outlineLevel="0" collapsed="false">
      <c r="A2" s="5" t="n">
        <v>44300</v>
      </c>
      <c r="B2" s="2" t="n">
        <v>33000</v>
      </c>
      <c r="C2" s="8" t="n">
        <v>43944.33</v>
      </c>
      <c r="D2" s="9" t="n">
        <v>0.0946565595648423</v>
      </c>
      <c r="E2" s="1" t="n">
        <f aca="false">VLOOKUP(A2,historical_prices!$A:$F,6,0)</f>
        <v>52822.5410155</v>
      </c>
      <c r="F2" s="10" t="n">
        <v>-330</v>
      </c>
      <c r="G2" s="10"/>
      <c r="H2" s="10"/>
      <c r="I2" s="1" t="n">
        <v>0</v>
      </c>
      <c r="J2" s="6" t="n">
        <v>0</v>
      </c>
      <c r="K2" s="10"/>
    </row>
    <row r="3" customFormat="false" ht="12.8" hidden="false" customHeight="false" outlineLevel="0" collapsed="false">
      <c r="A3" s="5" t="n">
        <v>44330</v>
      </c>
      <c r="B3" s="2" t="n">
        <v>31553.5745354913</v>
      </c>
      <c r="C3" s="8" t="n">
        <v>43608.13</v>
      </c>
      <c r="D3" s="9" t="n">
        <v>0.215398911845289</v>
      </c>
      <c r="E3" s="1" t="n">
        <f aca="false">VLOOKUP(A3,historical_prices!$A:$F,6,0)</f>
        <v>41410.4902345</v>
      </c>
      <c r="F3" s="10" t="n">
        <v>-1572.93066450873</v>
      </c>
      <c r="G3" s="10" t="n">
        <f aca="false">(F3+F2)/2</f>
        <v>-951.465332254365</v>
      </c>
      <c r="H3" s="10" t="n">
        <f aca="false">G3+H2</f>
        <v>-951.465332254365</v>
      </c>
      <c r="I3" s="1" t="n">
        <v>0.00884316988101992</v>
      </c>
      <c r="J3" s="6" t="n">
        <f aca="false">I3*E3</f>
        <v>366.2</v>
      </c>
      <c r="K3" s="10" t="n">
        <f aca="false">(J3+J2)/2</f>
        <v>183.1</v>
      </c>
      <c r="L3" s="10" t="n">
        <f aca="false">K3+L2</f>
        <v>183.1</v>
      </c>
    </row>
    <row r="4" customFormat="false" ht="12.8" hidden="false" customHeight="false" outlineLevel="0" collapsed="false">
      <c r="A4" s="5" t="n">
        <v>44361</v>
      </c>
      <c r="B4" s="2" t="n">
        <v>29356.7784858431</v>
      </c>
      <c r="C4" s="8" t="n">
        <v>43271.93</v>
      </c>
      <c r="D4" s="9" t="n">
        <v>0.367319837715214</v>
      </c>
      <c r="E4" s="1" t="n">
        <f aca="false">VLOOKUP(A4,historical_prices!$A:$F,6,0)</f>
        <v>32911.8583985</v>
      </c>
      <c r="F4" s="10" t="n">
        <v>-3565.22191415686</v>
      </c>
      <c r="G4" s="10" t="n">
        <f aca="false">(F4+F3)/2</f>
        <v>-2569.07628933279</v>
      </c>
      <c r="H4" s="10" t="n">
        <f aca="false">G4+H3</f>
        <v>-3520.54162158716</v>
      </c>
      <c r="I4" s="1" t="n">
        <v>0.0199698584917333</v>
      </c>
      <c r="J4" s="6" t="n">
        <f aca="false">I4*E4</f>
        <v>657.245154918009</v>
      </c>
      <c r="K4" s="10" t="n">
        <f aca="false">(J4+J3)/2</f>
        <v>511.722577459005</v>
      </c>
      <c r="L4" s="10" t="n">
        <f aca="false">K4+L3</f>
        <v>694.822577459005</v>
      </c>
    </row>
    <row r="5" customFormat="false" ht="12.8" hidden="false" customHeight="false" outlineLevel="0" collapsed="false">
      <c r="A5" s="5" t="n">
        <v>44391</v>
      </c>
      <c r="B5" s="2" t="n">
        <v>24018.4668651398</v>
      </c>
      <c r="C5" s="8" t="n">
        <v>42935.73</v>
      </c>
      <c r="D5" s="9" t="n">
        <v>0.442319837715214</v>
      </c>
      <c r="E5" s="1" t="n">
        <f aca="false">VLOOKUP(A5,historical_prices!$A:$F,6,0)</f>
        <v>27394.3554685</v>
      </c>
      <c r="F5" s="10" t="n">
        <v>-8698.00863486018</v>
      </c>
      <c r="G5" s="10" t="n">
        <f aca="false">(F5+F4)/2</f>
        <v>-6131.61527450852</v>
      </c>
      <c r="H5" s="10" t="n">
        <f aca="false">G5+H4</f>
        <v>-9652.15689609568</v>
      </c>
      <c r="I5" s="1" t="n">
        <v>0.0333375758093056</v>
      </c>
      <c r="J5" s="6" t="n">
        <f aca="false">I5*E5</f>
        <v>913.261402178184</v>
      </c>
      <c r="K5" s="10" t="n">
        <f aca="false">(J5+J4)/2</f>
        <v>785.253278548097</v>
      </c>
      <c r="L5" s="10" t="n">
        <f aca="false">K5+L4</f>
        <v>1480.0758560071</v>
      </c>
    </row>
    <row r="6" customFormat="false" ht="12.8" hidden="false" customHeight="false" outlineLevel="0" collapsed="false">
      <c r="A6" s="5" t="n">
        <v>44422</v>
      </c>
      <c r="B6" s="2" t="n">
        <v>27207.1824994986</v>
      </c>
      <c r="C6" s="8" t="n">
        <v>42479</v>
      </c>
      <c r="D6" s="9" t="n">
        <v>0.517319837715214</v>
      </c>
      <c r="E6" s="1" t="n">
        <f aca="false">VLOOKUP(A6,historical_prices!$A:$F,6,0)</f>
        <v>39959.7714845</v>
      </c>
      <c r="F6" s="10" t="n">
        <v>-5302.73790050141</v>
      </c>
      <c r="G6" s="10" t="n">
        <f aca="false">(F6+F5)/2</f>
        <v>-7000.3732676808</v>
      </c>
      <c r="H6" s="10" t="n">
        <f aca="false">G6+H5</f>
        <v>-16652.5301637765</v>
      </c>
      <c r="I6" s="1" t="n">
        <v>0.0425017923800146</v>
      </c>
      <c r="J6" s="6" t="n">
        <f aca="false">I6*E6</f>
        <v>1698.36191118705</v>
      </c>
      <c r="K6" s="10" t="n">
        <f aca="false">(J6+J5)/2</f>
        <v>1305.81165668262</v>
      </c>
      <c r="L6" s="10" t="n">
        <f aca="false">K6+L5</f>
        <v>2785.88751268972</v>
      </c>
    </row>
    <row r="7" customFormat="false" ht="12.8" hidden="false" customHeight="false" outlineLevel="0" collapsed="false">
      <c r="A7" s="5" t="n">
        <v>44453</v>
      </c>
      <c r="B7" s="2" t="n">
        <v>24238.0760919957</v>
      </c>
      <c r="C7" s="8" t="n">
        <v>42113.33</v>
      </c>
      <c r="D7" s="9" t="n">
        <v>0.592319837715214</v>
      </c>
      <c r="E7" s="1" t="n">
        <f aca="false">VLOOKUP(A7,historical_prices!$A:$F,6,0)</f>
        <v>38946.9921875</v>
      </c>
      <c r="F7" s="10" t="n">
        <v>-8064.25900800428</v>
      </c>
      <c r="G7" s="10" t="n">
        <f aca="false">(F7+F6)/2</f>
        <v>-6683.49845425285</v>
      </c>
      <c r="H7" s="10" t="n">
        <f aca="false">G7+H6</f>
        <v>-23336.0286180293</v>
      </c>
      <c r="I7" s="1" t="n">
        <v>0.0519043156412982</v>
      </c>
      <c r="J7" s="6" t="n">
        <f aca="false">I7*E7</f>
        <v>2021.51697577918</v>
      </c>
      <c r="K7" s="10" t="n">
        <f aca="false">(J7+J6)/2</f>
        <v>1859.93944348311</v>
      </c>
      <c r="L7" s="10" t="n">
        <f aca="false">K7+L6</f>
        <v>4645.82695617283</v>
      </c>
    </row>
    <row r="8" customFormat="false" ht="12.8" hidden="false" customHeight="false" outlineLevel="0" collapsed="false">
      <c r="A8" s="5" t="n">
        <v>44483</v>
      </c>
      <c r="B8" s="2" t="n">
        <v>30294.4857009203</v>
      </c>
      <c r="C8" s="8" t="n">
        <v>41747.13</v>
      </c>
      <c r="D8" s="9" t="n">
        <v>0.592319837715214</v>
      </c>
      <c r="E8" s="1" t="n">
        <f aca="false">VLOOKUP(A8,historical_prices!$A:$F,6,0)</f>
        <v>49790.1367185</v>
      </c>
      <c r="F8" s="10" t="n">
        <v>-1799.22379907974</v>
      </c>
      <c r="G8" s="10" t="n">
        <f aca="false">(F8+F7)/2</f>
        <v>-4931.74140354201</v>
      </c>
      <c r="H8" s="10" t="n">
        <f aca="false">G8+H7</f>
        <v>-28267.7700215713</v>
      </c>
      <c r="I8" s="1" t="n">
        <v>0.0592591859858083</v>
      </c>
      <c r="J8" s="6" t="n">
        <f aca="false">I8*E8</f>
        <v>2950.52297206041</v>
      </c>
      <c r="K8" s="10" t="n">
        <f aca="false">(J8+J7)/2</f>
        <v>2486.01997391979</v>
      </c>
      <c r="L8" s="10" t="n">
        <f aca="false">K8+L7</f>
        <v>7131.84693009262</v>
      </c>
    </row>
    <row r="9" customFormat="false" ht="12.8" hidden="false" customHeight="false" outlineLevel="0" collapsed="false">
      <c r="A9" s="5" t="n">
        <v>44514</v>
      </c>
      <c r="B9" s="2" t="n">
        <v>33850.9943957671</v>
      </c>
      <c r="C9" s="8" t="n">
        <v>41380.93</v>
      </c>
      <c r="D9" s="9" t="n">
        <v>0.592319837715214</v>
      </c>
      <c r="E9" s="1" t="n">
        <f aca="false">VLOOKUP(A9,historical_prices!$A:$F,6,0)</f>
        <v>56412.7558595</v>
      </c>
      <c r="F9" s="10" t="n">
        <v>1966.95079576705</v>
      </c>
      <c r="G9" s="10" t="n">
        <f aca="false">(F9+F8)/2</f>
        <v>83.863498343655</v>
      </c>
      <c r="H9" s="10" t="n">
        <f aca="false">G9+H8</f>
        <v>-28183.9065232277</v>
      </c>
      <c r="I9" s="1" t="n">
        <v>0.0657506256331116</v>
      </c>
      <c r="J9" s="6" t="n">
        <f aca="false">I9*E9</f>
        <v>3709.17399145011</v>
      </c>
      <c r="K9" s="10" t="n">
        <f aca="false">(J9+J8)/2</f>
        <v>3329.84848175526</v>
      </c>
      <c r="L9" s="10" t="n">
        <f aca="false">K9+L8</f>
        <v>10461.6954118479</v>
      </c>
    </row>
    <row r="10" customFormat="false" ht="12.8" hidden="false" customHeight="false" outlineLevel="0" collapsed="false">
      <c r="A10" s="5" t="n">
        <v>44544</v>
      </c>
      <c r="B10" s="2" t="n">
        <v>24994.4864694559</v>
      </c>
      <c r="C10" s="8" t="n">
        <v>41014.73</v>
      </c>
      <c r="D10" s="9" t="n">
        <v>0.592319837715214</v>
      </c>
      <c r="E10" s="1" t="n">
        <f aca="false">VLOOKUP(A10,historical_prices!$A:$F,6,0)</f>
        <v>42078.763672</v>
      </c>
      <c r="F10" s="10" t="n">
        <v>-6678.8509305441</v>
      </c>
      <c r="G10" s="10" t="n">
        <f aca="false">(F10+F9)/2</f>
        <v>-2355.95006738853</v>
      </c>
      <c r="H10" s="10" t="n">
        <f aca="false">G10+H9</f>
        <v>-30539.8565906162</v>
      </c>
      <c r="I10" s="1" t="n">
        <v>0.0744533528057656</v>
      </c>
      <c r="J10" s="6" t="n">
        <f aca="false">I10*E10</f>
        <v>3132.90503730185</v>
      </c>
      <c r="K10" s="10" t="n">
        <f aca="false">(J10+J9)/2</f>
        <v>3421.03951437598</v>
      </c>
      <c r="L10" s="10" t="n">
        <f aca="false">K10+L9</f>
        <v>13882.7349262239</v>
      </c>
    </row>
    <row r="11" customFormat="false" ht="12.8" hidden="false" customHeight="false" outlineLevel="0" collapsed="false">
      <c r="A11" s="5" t="n">
        <v>44575</v>
      </c>
      <c r="B11" s="2" t="n">
        <v>21804.988178687</v>
      </c>
      <c r="C11" s="8" t="n">
        <v>40648.53</v>
      </c>
      <c r="D11" s="9" t="n">
        <v>0.572690897532847</v>
      </c>
      <c r="E11" s="1" t="n">
        <f aca="false">VLOOKUP(A11,historical_prices!$A:$F,6,0)</f>
        <v>37312.2539065</v>
      </c>
      <c r="F11" s="10" t="n">
        <v>-9656.59262131305</v>
      </c>
      <c r="G11" s="10" t="n">
        <f aca="false">(F11+F10)/2</f>
        <v>-8167.72177592858</v>
      </c>
      <c r="H11" s="10" t="n">
        <f aca="false">G11+H10</f>
        <v>-38707.5783665448</v>
      </c>
      <c r="I11" s="1" t="n">
        <v>0.0842678228969494</v>
      </c>
      <c r="J11" s="6" t="n">
        <f aca="false">I11*E11</f>
        <v>3144.22240407895</v>
      </c>
      <c r="K11" s="10" t="n">
        <f aca="false">(J11+J10)/2</f>
        <v>3138.5637206904</v>
      </c>
      <c r="L11" s="10" t="n">
        <f aca="false">K11+L10</f>
        <v>17021.2986469143</v>
      </c>
    </row>
    <row r="12" customFormat="false" ht="12.8" hidden="false" customHeight="false" outlineLevel="0" collapsed="false">
      <c r="A12" s="5" t="n">
        <v>44606</v>
      </c>
      <c r="B12" s="2" t="n">
        <v>21413.9689632793</v>
      </c>
      <c r="C12" s="8" t="n">
        <v>40282.33</v>
      </c>
      <c r="D12" s="9" t="n">
        <v>0.572690897532847</v>
      </c>
      <c r="E12" s="1" t="n">
        <f aca="false">VLOOKUP(A12,historical_prices!$A:$F,6,0)</f>
        <v>37268.916016</v>
      </c>
      <c r="F12" s="10" t="n">
        <v>-9834.79473672067</v>
      </c>
      <c r="G12" s="10" t="n">
        <f aca="false">(F12+F11)/2</f>
        <v>-9745.69367901686</v>
      </c>
      <c r="H12" s="10" t="n">
        <f aca="false">G12+H11</f>
        <v>-48453.2720455616</v>
      </c>
      <c r="I12" s="1" t="n">
        <v>0.0940937056739743</v>
      </c>
      <c r="J12" s="6" t="n">
        <f aca="false">I12*E12</f>
        <v>3506.77041439757</v>
      </c>
      <c r="K12" s="10" t="n">
        <f aca="false">(J12+J11)/2</f>
        <v>3325.49640923826</v>
      </c>
      <c r="L12" s="10" t="n">
        <f aca="false">K12+L11</f>
        <v>20346.7950561525</v>
      </c>
    </row>
    <row r="13" customFormat="false" ht="12.8" hidden="false" customHeight="false" outlineLevel="0" collapsed="false">
      <c r="A13" s="5" t="n">
        <v>44634</v>
      </c>
      <c r="B13" s="2" t="n">
        <v>19982.0683819459</v>
      </c>
      <c r="C13" s="8" t="n">
        <v>39916.13</v>
      </c>
      <c r="D13" s="9" t="n">
        <v>0.552006336145394</v>
      </c>
      <c r="E13" s="1" t="n">
        <f aca="false">VLOOKUP(A13,historical_prices!$A:$F,6,0)</f>
        <v>35408.0507815</v>
      </c>
      <c r="F13" s="10" t="n">
        <v>-11052.8076180541</v>
      </c>
      <c r="G13" s="10" t="n">
        <f aca="false">(F13+F12)/2</f>
        <v>-10443.8011773874</v>
      </c>
      <c r="H13" s="10" t="n">
        <f aca="false">G13+H12</f>
        <v>-58897.073222949</v>
      </c>
      <c r="I13" s="1" t="n">
        <v>0.104435986367701</v>
      </c>
      <c r="J13" s="6" t="n">
        <f aca="false">I13*E13</f>
        <v>3697.8747087236</v>
      </c>
      <c r="K13" s="10" t="n">
        <f aca="false">(J13+J12)/2</f>
        <v>3602.32256156059</v>
      </c>
      <c r="L13" s="10" t="n">
        <f aca="false">K13+L12</f>
        <v>23949.1176177131</v>
      </c>
    </row>
    <row r="14" customFormat="false" ht="12.8" hidden="false" customHeight="false" outlineLevel="0" collapsed="false">
      <c r="A14" s="5" t="n">
        <v>44665</v>
      </c>
      <c r="B14" s="2" t="n">
        <v>20670.3557357656</v>
      </c>
      <c r="C14" s="8" t="n">
        <v>39549.93</v>
      </c>
      <c r="D14" s="9" t="n">
        <v>0.552006336145394</v>
      </c>
      <c r="E14" s="1" t="n">
        <f aca="false">VLOOKUP(A14,historical_prices!$A:$F,6,0)</f>
        <v>37318.3320315</v>
      </c>
      <c r="F14" s="10" t="n">
        <v>-10149.5720642344</v>
      </c>
      <c r="G14" s="10" t="n">
        <f aca="false">(F14+F13)/2</f>
        <v>-10601.1898411442</v>
      </c>
      <c r="H14" s="10" t="n">
        <f aca="false">G14+H13</f>
        <v>-69498.2630640933</v>
      </c>
      <c r="I14" s="1" t="n">
        <v>0.114248857952929</v>
      </c>
      <c r="J14" s="6" t="n">
        <f aca="false">I14*E14</f>
        <v>4263.57681530708</v>
      </c>
      <c r="K14" s="10" t="n">
        <f aca="false">(J14+J13)/2</f>
        <v>3980.72576201534</v>
      </c>
      <c r="L14" s="10" t="n">
        <f aca="false">K14+L13</f>
        <v>27929.8433797284</v>
      </c>
    </row>
    <row r="15" customFormat="false" ht="12.8" hidden="false" customHeight="false" outlineLevel="0" collapsed="false">
      <c r="A15" s="5" t="n">
        <v>44695</v>
      </c>
      <c r="B15" s="2" t="n">
        <v>15316.5391420566</v>
      </c>
      <c r="C15" s="8" t="n">
        <v>39183.73</v>
      </c>
      <c r="D15" s="9" t="n">
        <v>0.526110828949818</v>
      </c>
      <c r="E15" s="1" t="n">
        <f aca="false">VLOOKUP(A15,historical_prices!$A:$F,6,0)</f>
        <v>28282.8984375</v>
      </c>
      <c r="F15" s="10" t="n">
        <v>-15287.3698579434</v>
      </c>
      <c r="G15" s="10" t="n">
        <f aca="false">(F15+F14)/2</f>
        <v>-12718.4709610889</v>
      </c>
      <c r="H15" s="10" t="n">
        <f aca="false">G15+H14</f>
        <v>-82216.7340251822</v>
      </c>
      <c r="I15" s="1" t="n">
        <v>0.127196611550716</v>
      </c>
      <c r="J15" s="6" t="n">
        <f aca="false">I15*E15</f>
        <v>3597.48884608304</v>
      </c>
      <c r="K15" s="10" t="n">
        <f aca="false">(J15+J14)/2</f>
        <v>3930.53283069506</v>
      </c>
      <c r="L15" s="10" t="n">
        <f aca="false">K15+L14</f>
        <v>31860.3762104235</v>
      </c>
    </row>
    <row r="16" customFormat="false" ht="12.8" hidden="false" customHeight="false" outlineLevel="0" collapsed="false">
      <c r="A16" s="5" t="n">
        <v>44726</v>
      </c>
      <c r="B16" s="2" t="n">
        <v>11178.9352436916</v>
      </c>
      <c r="C16" s="8" t="n">
        <v>38817.53</v>
      </c>
      <c r="D16" s="9" t="n">
        <v>0.526110828949818</v>
      </c>
      <c r="E16" s="1" t="n">
        <f aca="false">VLOOKUP(A16,historical_prices!$A:$F,6,0)</f>
        <v>21114.4394535</v>
      </c>
      <c r="F16" s="10" t="n">
        <v>-19207.8742563084</v>
      </c>
      <c r="G16" s="10" t="n">
        <f aca="false">(F16+F15)/2</f>
        <v>-17247.6220571259</v>
      </c>
      <c r="H16" s="10" t="n">
        <f aca="false">G16+H15</f>
        <v>-99464.3560823081</v>
      </c>
      <c r="I16" s="1" t="n">
        <v>0.144540192980215</v>
      </c>
      <c r="J16" s="6" t="n">
        <f aca="false">I16*E16</f>
        <v>3051.88515327796</v>
      </c>
      <c r="K16" s="10" t="n">
        <f aca="false">(J16+J15)/2</f>
        <v>3324.6869996805</v>
      </c>
      <c r="L16" s="10" t="n">
        <f aca="false">K16+L15</f>
        <v>35185.063210104</v>
      </c>
    </row>
    <row r="17" customFormat="false" ht="12.8" hidden="false" customHeight="false" outlineLevel="0" collapsed="false">
      <c r="A17" s="5" t="n">
        <v>44756</v>
      </c>
      <c r="B17" s="2" t="n">
        <v>10363.5701784646</v>
      </c>
      <c r="C17" s="8" t="n">
        <v>38451.33</v>
      </c>
      <c r="D17" s="9" t="n">
        <v>0.48996201671499</v>
      </c>
      <c r="E17" s="1" t="n">
        <f aca="false">VLOOKUP(A17,historical_prices!$A:$F,6,0)</f>
        <v>20260.6933595</v>
      </c>
      <c r="F17" s="10" t="n">
        <v>-19805.0591215354</v>
      </c>
      <c r="G17" s="10" t="n">
        <f aca="false">(F17+F16)/2</f>
        <v>-19506.4666889219</v>
      </c>
      <c r="H17" s="10" t="n">
        <f aca="false">G17+H16</f>
        <v>-118970.82277123</v>
      </c>
      <c r="I17" s="1" t="n">
        <v>0.162614599097629</v>
      </c>
      <c r="J17" s="6" t="n">
        <f aca="false">I17*E17</f>
        <v>3294.68452809509</v>
      </c>
      <c r="K17" s="10" t="n">
        <f aca="false">(J17+J16)/2</f>
        <v>3173.28484068652</v>
      </c>
      <c r="L17" s="10" t="n">
        <f aca="false">K17+L16</f>
        <v>38358.3480507905</v>
      </c>
    </row>
    <row r="18" customFormat="false" ht="12.8" hidden="false" customHeight="false" outlineLevel="0" collapsed="false">
      <c r="A18" s="5" t="n">
        <v>44787</v>
      </c>
      <c r="B18" s="2" t="n">
        <v>11810.6176863076</v>
      </c>
      <c r="C18" s="8" t="n">
        <v>38085.13</v>
      </c>
      <c r="D18" s="9" t="n">
        <v>0.48996201671499</v>
      </c>
      <c r="E18" s="1" t="n">
        <f aca="false">VLOOKUP(A18,historical_prices!$A:$F,6,0)</f>
        <v>23961.4853515</v>
      </c>
      <c r="F18" s="10" t="n">
        <v>-18138.7406136924</v>
      </c>
      <c r="G18" s="10" t="n">
        <f aca="false">(F18+F17)/2</f>
        <v>-18971.8998676139</v>
      </c>
      <c r="H18" s="10" t="n">
        <f aca="false">G18+H17</f>
        <v>-137942.722638844</v>
      </c>
      <c r="I18" s="1" t="n">
        <v>0.177897458011761</v>
      </c>
      <c r="J18" s="6" t="n">
        <f aca="false">I18*E18</f>
        <v>4262.6873342179</v>
      </c>
      <c r="K18" s="10" t="n">
        <f aca="false">(J18+J17)/2</f>
        <v>3778.68593115649</v>
      </c>
      <c r="L18" s="10" t="n">
        <f aca="false">K18+L17</f>
        <v>42137.033981947</v>
      </c>
    </row>
    <row r="19" customFormat="false" ht="12.8" hidden="false" customHeight="false" outlineLevel="0" collapsed="false">
      <c r="A19" s="5" t="n">
        <v>44818</v>
      </c>
      <c r="B19" s="2" t="n">
        <v>9580.60026093217</v>
      </c>
      <c r="C19" s="8" t="n">
        <v>37718.93</v>
      </c>
      <c r="D19" s="9" t="n">
        <v>0.45362811250279</v>
      </c>
      <c r="E19" s="1" t="n">
        <f aca="false">VLOOKUP(A19,historical_prices!$A:$F,6,0)</f>
        <v>20157.4814455</v>
      </c>
      <c r="F19" s="10" t="n">
        <v>-20148.3861390678</v>
      </c>
      <c r="G19" s="10" t="n">
        <f aca="false">(F19+F18)/2</f>
        <v>-19143.5633763801</v>
      </c>
      <c r="H19" s="10" t="n">
        <f aca="false">G19+H18</f>
        <v>-157086.286015224</v>
      </c>
      <c r="I19" s="1" t="n">
        <v>0.196064410117861</v>
      </c>
      <c r="J19" s="6" t="n">
        <f aca="false">I19*E19</f>
        <v>3952.16470907369</v>
      </c>
      <c r="K19" s="10" t="n">
        <f aca="false">(J19+J18)/2</f>
        <v>4107.42602164579</v>
      </c>
      <c r="L19" s="10" t="n">
        <f aca="false">K19+L18</f>
        <v>46244.4600035928</v>
      </c>
    </row>
    <row r="20" customFormat="false" ht="12.8" hidden="false" customHeight="false" outlineLevel="0" collapsed="false">
      <c r="A20" s="5" t="n">
        <v>44848</v>
      </c>
      <c r="B20" s="2" t="n">
        <v>9133.45643757531</v>
      </c>
      <c r="C20" s="8" t="n">
        <v>37352.73</v>
      </c>
      <c r="D20" s="9" t="n">
        <v>0.45362811250279</v>
      </c>
      <c r="E20" s="1" t="n">
        <f aca="false">VLOOKUP(A20,historical_prices!$A:$F,6,0)</f>
        <v>19979.044922</v>
      </c>
      <c r="F20" s="10" t="n">
        <v>-20374.0672624247</v>
      </c>
      <c r="G20" s="10" t="n">
        <f aca="false">(F20+F19)/2</f>
        <v>-20261.2267007463</v>
      </c>
      <c r="H20" s="10" t="n">
        <f aca="false">G20+H19</f>
        <v>-177347.51271597</v>
      </c>
      <c r="I20" s="1" t="n">
        <v>0.214393614613355</v>
      </c>
      <c r="J20" s="6" t="n">
        <f aca="false">I20*E20</f>
        <v>4283.37965735018</v>
      </c>
      <c r="K20" s="10" t="n">
        <f aca="false">(J20+J19)/2</f>
        <v>4117.77218321193</v>
      </c>
      <c r="L20" s="10" t="n">
        <f aca="false">K20+L19</f>
        <v>50362.2321868047</v>
      </c>
    </row>
    <row r="21" customFormat="false" ht="12.8" hidden="false" customHeight="false" outlineLevel="0" collapsed="false">
      <c r="A21" s="5" t="n">
        <v>44879</v>
      </c>
      <c r="B21" s="2" t="n">
        <v>6960.51768505861</v>
      </c>
      <c r="C21" s="8" t="n">
        <v>36986.5299999999</v>
      </c>
      <c r="D21" s="9" t="n">
        <v>0.407842185808711</v>
      </c>
      <c r="E21" s="1" t="n">
        <f aca="false">VLOOKUP(A21,historical_prices!$A:$F,6,0)</f>
        <v>15996.181641</v>
      </c>
      <c r="F21" s="10" t="n">
        <v>-22324.4323149414</v>
      </c>
      <c r="G21" s="10" t="n">
        <f aca="false">(F21+F20)/2</f>
        <v>-21349.2497886831</v>
      </c>
      <c r="H21" s="10" t="n">
        <f aca="false">G21+H20</f>
        <v>-198696.762504653</v>
      </c>
      <c r="I21" s="1" t="n">
        <v>0.237286577960394</v>
      </c>
      <c r="J21" s="6" t="n">
        <f aca="false">I21*E21</f>
        <v>3795.67920202577</v>
      </c>
      <c r="K21" s="10" t="n">
        <f aca="false">(J21+J20)/2</f>
        <v>4039.52942968797</v>
      </c>
      <c r="L21" s="10" t="n">
        <f aca="false">K21+L20</f>
        <v>54401.7616164927</v>
      </c>
    </row>
    <row r="22" customFormat="false" ht="12.8" hidden="false" customHeight="false" outlineLevel="0" collapsed="false">
      <c r="A22" s="5" t="n">
        <v>44909</v>
      </c>
      <c r="B22" s="2" t="n">
        <v>6957.96156701188</v>
      </c>
      <c r="C22" s="8" t="n">
        <v>36620.3299999999</v>
      </c>
      <c r="D22" s="9" t="n">
        <v>0.407842185808711</v>
      </c>
      <c r="E22" s="1" t="n">
        <f aca="false">VLOOKUP(A22,historical_prices!$A:$F,6,0)</f>
        <v>16887.810547</v>
      </c>
      <c r="F22" s="10" t="n">
        <v>-22103.3037329881</v>
      </c>
      <c r="G22" s="10" t="n">
        <f aca="false">(F22+F21)/2</f>
        <v>-22213.8680239648</v>
      </c>
      <c r="H22" s="10" t="n">
        <f aca="false">G22+H21</f>
        <v>-220910.630528618</v>
      </c>
      <c r="I22" s="1" t="n">
        <v>0.25897085722092</v>
      </c>
      <c r="J22" s="6" t="n">
        <f aca="false">I22*E22</f>
        <v>4373.45077394108</v>
      </c>
      <c r="K22" s="10" t="n">
        <f aca="false">(J22+J21)/2</f>
        <v>4084.56498798343</v>
      </c>
      <c r="L22" s="10" t="n">
        <f aca="false">K22+L21</f>
        <v>58486.3266044761</v>
      </c>
    </row>
    <row r="23" customFormat="false" ht="12.8" hidden="false" customHeight="false" outlineLevel="0" collapsed="false">
      <c r="A23" s="5" t="n">
        <v>44940</v>
      </c>
      <c r="B23" s="2" t="n">
        <v>7410.35181420318</v>
      </c>
      <c r="C23" s="8" t="n">
        <v>36254.1299999999</v>
      </c>
      <c r="D23" s="9" t="n">
        <v>0.369080476451291</v>
      </c>
      <c r="E23" s="1" t="n">
        <f aca="false">VLOOKUP(A23,historical_prices!$A:$F,6,0)</f>
        <v>18894.935547</v>
      </c>
      <c r="F23" s="10" t="n">
        <v>-21426.1177857968</v>
      </c>
      <c r="G23" s="10" t="n">
        <f aca="false">(F23+F22)/2</f>
        <v>-21764.7107593925</v>
      </c>
      <c r="H23" s="10" t="n">
        <f aca="false">G23+H22</f>
        <v>-242675.34128801</v>
      </c>
      <c r="I23" s="1" t="n">
        <v>0.27835171189963</v>
      </c>
      <c r="J23" s="6" t="n">
        <f aca="false">I23*E23</f>
        <v>5259.43765574062</v>
      </c>
      <c r="K23" s="10" t="n">
        <f aca="false">(J23+J22)/2</f>
        <v>4816.44421484085</v>
      </c>
      <c r="L23" s="10" t="n">
        <f aca="false">K23+L22</f>
        <v>63302.770819317</v>
      </c>
    </row>
    <row r="24" customFormat="false" ht="12.8" hidden="false" customHeight="false" outlineLevel="0" collapsed="false">
      <c r="A24" s="5" t="n">
        <v>44971</v>
      </c>
      <c r="B24" s="2" t="n">
        <v>7617.63943871706</v>
      </c>
      <c r="C24" s="8" t="n">
        <v>35887.9299999999</v>
      </c>
      <c r="D24" s="9" t="n">
        <v>0.369080476451291</v>
      </c>
      <c r="E24" s="1" t="n">
        <f aca="false">VLOOKUP(A24,historical_prices!$A:$F,6,0)</f>
        <v>20448.7636715</v>
      </c>
      <c r="F24" s="10" t="n">
        <v>-20992.9032612829</v>
      </c>
      <c r="G24" s="10" t="n">
        <f aca="false">(F24+F23)/2</f>
        <v>-21209.5105235399</v>
      </c>
      <c r="H24" s="10" t="n">
        <f aca="false">G24+H23</f>
        <v>-263884.85181155</v>
      </c>
      <c r="I24" s="1" t="n">
        <v>0.296259885023582</v>
      </c>
      <c r="J24" s="6" t="n">
        <f aca="false">I24*E24</f>
        <v>6058.14837419299</v>
      </c>
      <c r="K24" s="10" t="n">
        <f aca="false">(J24+J23)/2</f>
        <v>5658.79301496681</v>
      </c>
      <c r="L24" s="10" t="n">
        <f aca="false">K24+L23</f>
        <v>68961.5638342838</v>
      </c>
    </row>
    <row r="25" customFormat="false" ht="12.8" hidden="false" customHeight="false" outlineLevel="0" collapsed="false">
      <c r="A25" s="5" t="n">
        <v>44999</v>
      </c>
      <c r="B25" s="2" t="n">
        <v>7716.33486494915</v>
      </c>
      <c r="C25" s="8" t="n">
        <v>35521.7299999999</v>
      </c>
      <c r="D25" s="9" t="n">
        <v>0.335342334806237</v>
      </c>
      <c r="E25" s="1" t="n">
        <f aca="false">VLOOKUP(A25,historical_prices!$A:$F,6,0)</f>
        <v>21708.368164</v>
      </c>
      <c r="F25" s="10" t="n">
        <v>-20667.1598350509</v>
      </c>
      <c r="G25" s="10" t="n">
        <f aca="false">(F25+F24)/2</f>
        <v>-20830.0315481669</v>
      </c>
      <c r="H25" s="10" t="n">
        <f aca="false">G25+H24</f>
        <v>-284714.883359717</v>
      </c>
      <c r="I25" s="1" t="n">
        <v>0.313128955846109</v>
      </c>
      <c r="J25" s="6" t="n">
        <f aca="false">I25*E25</f>
        <v>6797.51865631623</v>
      </c>
      <c r="K25" s="10" t="n">
        <f aca="false">(J25+J24)/2</f>
        <v>6427.83351525461</v>
      </c>
      <c r="L25" s="10" t="n">
        <f aca="false">K25+L24</f>
        <v>75389.3973495384</v>
      </c>
    </row>
    <row r="26" customFormat="false" ht="12.8" hidden="false" customHeight="false" outlineLevel="0" collapsed="false">
      <c r="A26" s="5" t="n">
        <v>45030</v>
      </c>
      <c r="B26" s="2" t="n">
        <v>9261.78888510335</v>
      </c>
      <c r="C26" s="8" t="n">
        <v>35155.5299999999</v>
      </c>
      <c r="D26" s="9" t="n">
        <v>0.335342334806237</v>
      </c>
      <c r="E26" s="1" t="n">
        <f aca="false">VLOOKUP(A26,historical_prices!$A:$F,6,0)</f>
        <v>27408.972656</v>
      </c>
      <c r="F26" s="10" t="n">
        <v>-18893.5266148967</v>
      </c>
      <c r="G26" s="10" t="n">
        <f aca="false">(F26+F25)/2</f>
        <v>-19780.3432249738</v>
      </c>
      <c r="H26" s="10" t="n">
        <f aca="false">G26+H25</f>
        <v>-304495.226584691</v>
      </c>
      <c r="I26" s="1" t="n">
        <v>0.326489544168628</v>
      </c>
      <c r="J26" s="6" t="n">
        <f aca="false">I26*E26</f>
        <v>8948.74298858783</v>
      </c>
      <c r="K26" s="10" t="n">
        <f aca="false">(J26+J25)/2</f>
        <v>7873.13082245203</v>
      </c>
      <c r="L26" s="10" t="n">
        <f aca="false">K26+L25</f>
        <v>83262.5281719904</v>
      </c>
    </row>
    <row r="27" customFormat="false" ht="12.8" hidden="false" customHeight="false" outlineLevel="0" collapsed="false">
      <c r="A27" s="5" t="n">
        <v>45060</v>
      </c>
      <c r="B27" s="2" t="n">
        <v>7941.04184133959</v>
      </c>
      <c r="C27" s="8" t="n">
        <v>34789.3300000001</v>
      </c>
      <c r="D27" s="9" t="n">
        <v>0.305524507689607</v>
      </c>
      <c r="E27" s="1" t="n">
        <f aca="false">VLOOKUP(A27,historical_prices!$A:$F,6,0)</f>
        <v>24562.4873045</v>
      </c>
      <c r="F27" s="10" t="n">
        <v>-19754.4812586604</v>
      </c>
      <c r="G27" s="10" t="n">
        <f aca="false">(F27+F26)/2</f>
        <v>-19324.0039367786</v>
      </c>
      <c r="H27" s="10" t="n">
        <f aca="false">G27+H26</f>
        <v>-323819.23052147</v>
      </c>
      <c r="I27" s="1" t="n">
        <v>0.341398457726943</v>
      </c>
      <c r="J27" s="6" t="n">
        <f aca="false">I27*E27</f>
        <v>8385.59528369392</v>
      </c>
      <c r="K27" s="10" t="n">
        <f aca="false">(J27+J26)/2</f>
        <v>8667.16913614087</v>
      </c>
      <c r="L27" s="10" t="n">
        <f aca="false">K27+L26</f>
        <v>91929.6973081313</v>
      </c>
    </row>
    <row r="28" customFormat="false" ht="12.8" hidden="false" customHeight="false" outlineLevel="0" collapsed="false">
      <c r="A28" s="5" t="n">
        <v>45091</v>
      </c>
      <c r="B28" s="2" t="n">
        <v>7444.97184669019</v>
      </c>
      <c r="C28" s="8" t="n">
        <v>34423.1300000001</v>
      </c>
      <c r="D28" s="9" t="n">
        <v>0.305524507689607</v>
      </c>
      <c r="E28" s="1" t="n">
        <f aca="false">VLOOKUP(A28,historical_prices!$A:$F,6,0)</f>
        <v>24137.415039</v>
      </c>
      <c r="F28" s="10" t="n">
        <v>-20018.9380533098</v>
      </c>
      <c r="G28" s="10" t="n">
        <f aca="false">(F28+F27)/2</f>
        <v>-19886.7096559851</v>
      </c>
      <c r="H28" s="10" t="n">
        <f aca="false">G28+H27</f>
        <v>-343705.940177455</v>
      </c>
      <c r="I28" s="1" t="n">
        <v>0.356569924903868</v>
      </c>
      <c r="J28" s="6" t="n">
        <f aca="false">I28*E28</f>
        <v>8606.67626782972</v>
      </c>
      <c r="K28" s="10" t="n">
        <f aca="false">(J28+J27)/2</f>
        <v>8496.13577576182</v>
      </c>
      <c r="L28" s="10" t="n">
        <f aca="false">K28+L27</f>
        <v>100425.833083893</v>
      </c>
    </row>
    <row r="29" customFormat="false" ht="12.8" hidden="false" customHeight="false" outlineLevel="0" collapsed="false">
      <c r="A29" s="5" t="n">
        <v>45121</v>
      </c>
      <c r="B29" s="2" t="n">
        <v>8183.29545401288</v>
      </c>
      <c r="C29" s="8" t="n">
        <v>34056.9300000001</v>
      </c>
      <c r="D29" s="9" t="n">
        <v>0.279134175059731</v>
      </c>
      <c r="E29" s="1" t="n">
        <f aca="false">VLOOKUP(A29,historical_prices!$A:$F,6,0)</f>
        <v>27752.586914</v>
      </c>
      <c r="F29" s="10" t="n">
        <v>-18813.9035459871</v>
      </c>
      <c r="G29" s="10" t="n">
        <f aca="false">(F29+F28)/2</f>
        <v>-19416.4207996485</v>
      </c>
      <c r="H29" s="10" t="n">
        <f aca="false">G29+H28</f>
        <v>-363122.360977103</v>
      </c>
      <c r="I29" s="1" t="n">
        <v>0.369765091218806</v>
      </c>
      <c r="J29" s="6" t="n">
        <f aca="false">I29*E29</f>
        <v>10261.9378318131</v>
      </c>
      <c r="K29" s="10" t="n">
        <f aca="false">(J29+J28)/2</f>
        <v>9434.30704982139</v>
      </c>
      <c r="L29" s="10" t="n">
        <f aca="false">K29+L28</f>
        <v>109860.140133715</v>
      </c>
    </row>
    <row r="30" customFormat="false" ht="12.8" hidden="false" customHeight="false" outlineLevel="0" collapsed="false">
      <c r="A30" s="5" t="n">
        <v>45152</v>
      </c>
      <c r="B30" s="2" t="n">
        <v>7553.27195216737</v>
      </c>
      <c r="C30" s="8" t="n">
        <v>33690.7300000001</v>
      </c>
      <c r="D30" s="9" t="n">
        <v>0.279134175059731</v>
      </c>
      <c r="E30" s="1" t="n">
        <f aca="false">VLOOKUP(A30,historical_prices!$A:$F,6,0)</f>
        <v>26807.4375005</v>
      </c>
      <c r="F30" s="10" t="n">
        <v>-19208.8192478326</v>
      </c>
      <c r="G30" s="10" t="n">
        <f aca="false">(F30+F29)/2</f>
        <v>-19011.3613969099</v>
      </c>
      <c r="H30" s="10" t="n">
        <f aca="false">G30+H29</f>
        <v>-382133.722374013</v>
      </c>
      <c r="I30" s="1" t="n">
        <v>0.383425479310475</v>
      </c>
      <c r="J30" s="6" t="n">
        <f aca="false">I30*E30</f>
        <v>10278.6545727148</v>
      </c>
      <c r="K30" s="10" t="n">
        <f aca="false">(J30+J29)/2</f>
        <v>10270.2962022639</v>
      </c>
      <c r="L30" s="10" t="n">
        <f aca="false">K30+L29</f>
        <v>120130.436335978</v>
      </c>
    </row>
    <row r="31" customFormat="false" ht="12.8" hidden="false" customHeight="false" outlineLevel="0" collapsed="false">
      <c r="A31" s="5" t="n">
        <v>45183</v>
      </c>
      <c r="B31" s="2" t="n">
        <v>6474.48165634368</v>
      </c>
      <c r="C31" s="8" t="n">
        <v>33324.5300000001</v>
      </c>
      <c r="D31" s="9" t="n">
        <v>0.248937813934609</v>
      </c>
      <c r="E31" s="1" t="n">
        <f aca="false">VLOOKUP(A31,historical_prices!$A:$F,6,0)</f>
        <v>24254.578125</v>
      </c>
      <c r="F31" s="10" t="n">
        <v>-19813.8791436563</v>
      </c>
      <c r="G31" s="10" t="n">
        <f aca="false">(F31+F30)/2</f>
        <v>-19511.3491957445</v>
      </c>
      <c r="H31" s="10" t="n">
        <f aca="false">G31+H30</f>
        <v>-401645.071569758</v>
      </c>
      <c r="I31" s="1" t="n">
        <v>0.398523659873036</v>
      </c>
      <c r="J31" s="6" t="n">
        <f aca="false">I31*E31</f>
        <v>9666.02324305148</v>
      </c>
      <c r="K31" s="10" t="n">
        <f aca="false">(J31+J30)/2</f>
        <v>9972.33890788315</v>
      </c>
      <c r="L31" s="10" t="n">
        <f aca="false">K31+L30</f>
        <v>130102.775243862</v>
      </c>
    </row>
    <row r="32" customFormat="false" ht="12.8" hidden="false" customHeight="false" outlineLevel="0" collapsed="false">
      <c r="A32" s="5" t="n">
        <v>45213</v>
      </c>
      <c r="B32" s="2" t="n">
        <v>6440.29371402118</v>
      </c>
      <c r="C32" s="8" t="n">
        <v>32958.3300000001</v>
      </c>
      <c r="D32" s="9" t="n">
        <v>0.248937813934609</v>
      </c>
      <c r="E32" s="1" t="n">
        <f aca="false">VLOOKUP(A32,historical_prices!$A:$F,6,0)</f>
        <v>25588.292969</v>
      </c>
      <c r="F32" s="10" t="n">
        <v>-19609.4242859788</v>
      </c>
      <c r="G32" s="10" t="n">
        <f aca="false">(F32+F31)/2</f>
        <v>-19711.6517148175</v>
      </c>
      <c r="H32" s="10" t="n">
        <f aca="false">G32+H31</f>
        <v>-421356.723284575</v>
      </c>
      <c r="I32" s="1" t="n">
        <v>0.412834891983894</v>
      </c>
      <c r="J32" s="6" t="n">
        <f aca="false">I32*E32</f>
        <v>10563.7401639094</v>
      </c>
      <c r="K32" s="10" t="n">
        <f aca="false">(J32+J31)/2</f>
        <v>10114.8817034804</v>
      </c>
      <c r="L32" s="10" t="n">
        <f aca="false">K32+L31</f>
        <v>140217.656947342</v>
      </c>
    </row>
    <row r="33" customFormat="false" ht="12.8" hidden="false" customHeight="false" outlineLevel="0" collapsed="false">
      <c r="A33" s="5" t="n">
        <v>45244</v>
      </c>
      <c r="B33" s="2" t="n">
        <v>8296.11458602817</v>
      </c>
      <c r="C33" s="8" t="n">
        <v>32592.1300000001</v>
      </c>
      <c r="D33" s="9" t="n">
        <v>0.227717624522787</v>
      </c>
      <c r="E33" s="1" t="n">
        <f aca="false">VLOOKUP(A33,historical_prices!$A:$F,6,0)</f>
        <v>34514.3007815</v>
      </c>
      <c r="F33" s="10" t="n">
        <v>-17272.7424139718</v>
      </c>
      <c r="G33" s="10" t="n">
        <f aca="false">(F33+F32)/2</f>
        <v>-18441.0833499753</v>
      </c>
      <c r="H33" s="10" t="n">
        <f aca="false">G33+H32</f>
        <v>-439797.80663455</v>
      </c>
      <c r="I33" s="1" t="n">
        <v>0.423444986689805</v>
      </c>
      <c r="J33" s="6" t="n">
        <f aca="false">I33*E33</f>
        <v>14614.9076350302</v>
      </c>
      <c r="K33" s="10" t="n">
        <f aca="false">(J33+J32)/2</f>
        <v>12589.3238994698</v>
      </c>
      <c r="L33" s="10" t="n">
        <f aca="false">K33+L32</f>
        <v>152806.980846812</v>
      </c>
    </row>
    <row r="34" customFormat="false" ht="12.8" hidden="false" customHeight="false" outlineLevel="0" collapsed="false">
      <c r="A34" s="5" t="n">
        <v>45274</v>
      </c>
      <c r="B34" s="2" t="n">
        <v>7634.95132428995</v>
      </c>
      <c r="C34" s="8" t="n">
        <v>32225.9300000001</v>
      </c>
      <c r="D34" s="9" t="n">
        <v>0.227717624522787</v>
      </c>
      <c r="E34" s="1" t="n">
        <f aca="false">VLOOKUP(A34,historical_prices!$A:$F,6,0)</f>
        <v>38822.0996095</v>
      </c>
      <c r="F34" s="10" t="n">
        <v>-16415.7523979376</v>
      </c>
      <c r="G34" s="10" t="n">
        <f aca="false">(F34+F33)/2</f>
        <v>-16844.2474059547</v>
      </c>
      <c r="H34" s="10" t="n">
        <f aca="false">G34+H33</f>
        <v>-456642.054040505</v>
      </c>
      <c r="I34" s="1" t="n">
        <v>0.434468799011955</v>
      </c>
      <c r="J34" s="6" t="n">
        <f aca="false">I34*E34</f>
        <v>16866.990992462</v>
      </c>
      <c r="K34" s="10" t="n">
        <f aca="false">(J34+J33)/2</f>
        <v>15740.9493137461</v>
      </c>
      <c r="L34" s="10" t="n">
        <f aca="false">K34+L33</f>
        <v>168547.930160558</v>
      </c>
    </row>
    <row r="35" customFormat="false" ht="12.8" hidden="false" customHeight="false" outlineLevel="0" collapsed="false">
      <c r="A35" s="5" t="n">
        <v>45305</v>
      </c>
      <c r="B35" s="2" t="n">
        <v>8603.8401873837</v>
      </c>
      <c r="C35" s="8" t="n">
        <v>31859.7300000001</v>
      </c>
      <c r="D35" s="9" t="n">
        <v>0.208977497429007</v>
      </c>
      <c r="E35" s="1" t="n">
        <f aca="false">VLOOKUP(A35,historical_prices!$A:$F,6,0)</f>
        <v>39081.9121095</v>
      </c>
      <c r="F35" s="10" t="n">
        <v>-16234.6858126163</v>
      </c>
      <c r="G35" s="10" t="n">
        <f aca="false">(F35+F34)/2</f>
        <v>-16325.219105277</v>
      </c>
      <c r="H35" s="10" t="n">
        <f aca="false">G35+H34</f>
        <v>-472967.273145782</v>
      </c>
      <c r="I35" s="1" t="n">
        <v>0.442247821871499</v>
      </c>
      <c r="J35" s="6" t="n">
        <f aca="false">I35*E35</f>
        <v>17283.8905049997</v>
      </c>
      <c r="K35" s="10" t="n">
        <f aca="false">(J35+J34)/2</f>
        <v>17075.4407487308</v>
      </c>
      <c r="L35" s="10" t="n">
        <f aca="false">K35+L34</f>
        <v>185623.370909289</v>
      </c>
    </row>
    <row r="36" customFormat="false" ht="12.8" hidden="false" customHeight="false" outlineLevel="0" collapsed="false">
      <c r="A36" s="5" t="n">
        <v>45336</v>
      </c>
      <c r="B36" s="2" t="n">
        <v>9676.26250396206</v>
      </c>
      <c r="C36" s="8" t="n">
        <v>31493.5300000001</v>
      </c>
      <c r="D36" s="9" t="n">
        <v>0.208977497429007</v>
      </c>
      <c r="E36" s="1" t="n">
        <f aca="false">VLOOKUP(A36,historical_prices!$A:$F,6,0)</f>
        <v>45966.013672</v>
      </c>
      <c r="F36" s="10" t="n">
        <v>-14916.3890960379</v>
      </c>
      <c r="G36" s="10" t="n">
        <f aca="false">(F36+F35)/2</f>
        <v>-15575.5374543271</v>
      </c>
      <c r="H36" s="10" t="n">
        <f aca="false">G36+H35</f>
        <v>-488542.810600109</v>
      </c>
      <c r="I36" s="1" t="n">
        <v>0.450214577540439</v>
      </c>
      <c r="J36" s="6" t="n">
        <f aca="false">I36*E36</f>
        <v>20694.5694265575</v>
      </c>
      <c r="K36" s="10" t="n">
        <f aca="false">(J36+J35)/2</f>
        <v>18989.2299657786</v>
      </c>
      <c r="L36" s="10" t="n">
        <f aca="false">K36+L35</f>
        <v>204612.600875067</v>
      </c>
    </row>
    <row r="37" customFormat="false" ht="12.8" hidden="false" customHeight="false" outlineLevel="0" collapsed="false">
      <c r="C37" s="8"/>
      <c r="D37" s="9"/>
      <c r="F37" s="10"/>
    </row>
    <row r="38" customFormat="false" ht="12.8" hidden="false" customHeight="false" outlineLevel="0" collapsed="false">
      <c r="C38" s="8"/>
      <c r="D38" s="9"/>
      <c r="F38" s="10"/>
    </row>
    <row r="39" customFormat="false" ht="12.8" hidden="false" customHeight="false" outlineLevel="0" collapsed="false">
      <c r="C39" s="8"/>
      <c r="D39" s="9"/>
      <c r="F39" s="10"/>
    </row>
    <row r="40" customFormat="false" ht="12.8" hidden="false" customHeight="false" outlineLevel="0" collapsed="false">
      <c r="C40" s="8"/>
      <c r="D40" s="9"/>
      <c r="F40" s="10"/>
    </row>
    <row r="41" customFormat="false" ht="12.8" hidden="false" customHeight="false" outlineLevel="0" collapsed="false">
      <c r="C41" s="8"/>
      <c r="D41" s="9"/>
      <c r="F41" s="10"/>
    </row>
    <row r="42" customFormat="false" ht="12.8" hidden="false" customHeight="false" outlineLevel="0" collapsed="false">
      <c r="C42" s="8"/>
      <c r="D42" s="9"/>
      <c r="F42" s="10"/>
    </row>
    <row r="43" customFormat="false" ht="12.8" hidden="false" customHeight="false" outlineLevel="0" collapsed="false">
      <c r="C43" s="8"/>
      <c r="D43" s="9"/>
      <c r="F43" s="10"/>
    </row>
    <row r="44" customFormat="false" ht="12.8" hidden="false" customHeight="false" outlineLevel="0" collapsed="false">
      <c r="C44" s="8"/>
      <c r="D44" s="9"/>
      <c r="F44" s="10"/>
    </row>
    <row r="45" customFormat="false" ht="12.8" hidden="false" customHeight="false" outlineLevel="0" collapsed="false">
      <c r="C45" s="8"/>
      <c r="D45" s="9"/>
      <c r="F45" s="10"/>
    </row>
    <row r="46" customFormat="false" ht="12.8" hidden="false" customHeight="false" outlineLevel="0" collapsed="false">
      <c r="C46" s="8"/>
      <c r="D46" s="9"/>
      <c r="F46" s="10"/>
    </row>
    <row r="47" customFormat="false" ht="12.8" hidden="false" customHeight="false" outlineLevel="0" collapsed="false">
      <c r="C47" s="8"/>
      <c r="D47" s="9"/>
      <c r="F47" s="10"/>
    </row>
    <row r="48" customFormat="false" ht="12.8" hidden="false" customHeight="false" outlineLevel="0" collapsed="false">
      <c r="C48" s="8"/>
      <c r="D48" s="9"/>
      <c r="F48" s="10"/>
    </row>
    <row r="49" customFormat="false" ht="12.8" hidden="false" customHeight="false" outlineLevel="0" collapsed="false">
      <c r="C49" s="8"/>
      <c r="D49" s="9"/>
      <c r="F49" s="10"/>
    </row>
    <row r="50" customFormat="false" ht="12.8" hidden="false" customHeight="false" outlineLevel="0" collapsed="false">
      <c r="C50" s="8"/>
      <c r="D50" s="9"/>
      <c r="F50" s="10"/>
    </row>
    <row r="51" customFormat="false" ht="12.8" hidden="false" customHeight="false" outlineLevel="0" collapsed="false">
      <c r="C51" s="8"/>
      <c r="D51" s="9"/>
      <c r="F51" s="10"/>
    </row>
    <row r="52" customFormat="false" ht="12.75" hidden="false" customHeight="false" outlineLevel="0" collapsed="false">
      <c r="C52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149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128" activePane="bottomRight" state="frozen"/>
      <selection pane="topLeft" activeCell="A1" activeCellId="0" sqref="A1"/>
      <selection pane="topRight" activeCell="B1" activeCellId="0" sqref="B1"/>
      <selection pane="bottomLeft" activeCell="A1128" activeCellId="0" sqref="A1128"/>
      <selection pane="bottomRight" activeCell="D1157" activeCellId="0" sqref="D1157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025" min="6" style="1" width="11.56"/>
  </cols>
  <sheetData>
    <row r="1" customFormat="false" ht="12.75" hidden="false" customHeight="false" outlineLevel="0" collapsed="false">
      <c r="A1" s="1" t="s">
        <v>41</v>
      </c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</row>
    <row r="2" customFormat="false" ht="12.75" hidden="false" customHeight="false" outlineLevel="0" collapsed="false">
      <c r="A2" s="5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5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47</v>
      </c>
    </row>
    <row r="4" customFormat="false" ht="12.75" hidden="false" customHeight="false" outlineLevel="0" collapsed="false">
      <c r="A4" s="5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48</v>
      </c>
    </row>
    <row r="5" customFormat="false" ht="12.75" hidden="false" customHeight="false" outlineLevel="0" collapsed="false">
      <c r="A5" s="5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5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5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5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5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5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5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5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5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5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5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5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5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5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5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5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5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5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5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5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5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5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5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5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5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5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5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5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5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5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5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5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5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5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5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5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5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5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5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5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5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5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5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5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5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5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5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5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5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5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5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5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5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5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5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5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5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5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5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5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5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5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5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5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5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5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5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5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5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5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5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5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5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5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5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5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5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5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5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5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5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5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5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5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5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5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5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5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5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5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5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5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5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5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5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5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5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5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5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5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5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5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5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5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5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5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5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5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5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5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5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5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5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5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5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5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5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5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5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5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5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5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5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5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5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5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5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5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5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5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5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5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5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5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5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5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5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5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5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5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5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5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5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5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5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5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5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5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5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5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5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5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5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5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5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5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5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5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5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5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5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5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5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5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5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5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5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5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5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5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5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5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5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5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5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5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5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5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5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5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5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5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5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5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5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5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5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5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5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5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5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5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5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5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5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5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5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5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5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5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5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5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5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5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5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5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5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5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5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5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5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5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5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5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5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5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5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5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5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5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5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5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5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5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5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5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5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5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5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5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5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5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5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5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5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5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5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5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5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5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5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5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5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5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5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5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5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5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5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5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5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5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5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5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5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5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5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5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5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5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5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5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5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5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5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5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5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5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5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5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5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5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5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5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5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5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5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5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5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5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5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5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5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5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5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5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5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5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5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5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5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5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5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5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5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5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5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5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5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5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5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5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5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5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5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5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5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5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5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5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5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5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5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5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5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5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5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5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5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5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5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5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5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5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5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5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5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5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5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5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5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5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5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5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5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5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5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5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5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5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5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5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5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5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5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5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5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5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5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5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5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5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5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5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5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5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5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5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5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5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5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5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5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5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5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5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5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5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5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5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5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5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5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5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5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5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5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5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5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5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5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5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5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5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5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5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5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5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5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5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5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5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5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5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5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5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5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5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5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5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5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5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5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5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5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5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5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5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5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5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5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5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5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5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5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5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5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5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5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5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5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5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5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5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5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5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5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5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5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5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5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5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5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5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5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5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5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5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5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5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5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5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5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5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5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5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5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5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5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5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5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5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5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5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5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5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5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5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5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5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5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5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5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5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5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5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5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5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5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5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5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5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5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5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5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5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5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5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5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5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5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5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5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5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5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5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5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5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5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5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5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5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5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5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5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5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5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5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5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5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5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5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5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5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5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5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5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5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5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5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5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5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5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5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5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5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5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5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5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5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5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5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5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5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5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5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5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5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5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5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5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5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5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5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5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5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5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5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5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5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5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5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5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5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5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5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5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5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5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5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5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5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5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5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5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5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5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5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5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5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5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5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5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5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5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5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5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5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5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5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5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5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5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5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5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5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5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5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5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5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5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5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5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5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5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5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5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5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5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5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5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5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5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5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5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5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5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5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5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5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5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5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5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5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5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5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5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5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5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5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5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5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5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5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5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5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5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5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5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5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5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5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5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5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5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5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5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5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5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5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5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5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5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5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5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5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5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5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5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5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5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5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5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5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5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5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5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5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5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5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5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5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5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5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5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5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5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5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5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5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5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5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5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5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5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5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5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5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5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5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5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5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5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5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5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5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5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5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5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5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5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5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5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5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5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5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5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5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5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5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5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5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5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5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5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5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5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5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5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5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5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5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5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5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5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5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5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5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5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5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5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5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5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5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5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5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5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5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5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5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5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5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5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5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5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5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5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5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5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5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5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5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5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5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5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5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5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5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5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5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5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5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5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5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5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5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5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5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5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5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5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5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5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5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5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5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5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5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5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5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5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5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5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5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5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5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5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5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5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5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5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5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5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5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5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5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5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5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5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5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5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5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5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5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5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5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5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5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5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5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5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5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5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5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5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5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5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5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5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5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5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5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5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5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5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5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5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5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5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5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5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5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5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5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5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5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5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5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5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5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5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5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5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5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5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5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5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5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5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5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5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5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5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5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5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5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5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5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5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5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5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5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5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5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5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5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5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5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5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5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5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5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5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5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5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5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5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5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5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5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5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5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5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5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5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5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5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5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5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5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5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5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5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5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5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5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5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5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5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5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5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5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5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5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5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5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5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5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5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5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5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5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5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5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5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5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5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5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5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5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5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5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5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5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5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5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5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5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5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5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5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5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5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5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5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5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5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5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5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5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5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5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5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5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5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5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5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5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5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5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5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5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5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5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5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5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5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5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5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5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5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5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5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5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5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5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5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5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5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5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5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5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5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5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5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5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5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5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5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5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5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5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5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5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5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5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5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5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5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5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5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5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5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5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5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5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5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5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5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5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5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5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5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5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5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5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5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5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5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5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5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5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5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5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5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5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5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5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5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5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5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5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5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5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5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5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5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5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5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5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5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5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5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5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5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5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5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5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5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5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5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5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5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5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5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5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5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5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5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5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5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5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5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5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5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5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5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5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5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5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5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5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5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5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5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5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5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5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5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5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5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5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5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5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5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5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5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5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5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5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5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5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5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5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5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5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5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5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5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5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5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5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5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5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5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5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5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5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5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5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5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5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5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5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5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5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5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5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5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5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5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5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5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5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5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5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5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5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5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5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5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5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5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5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5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5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5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5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5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5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5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5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11" t="n">
        <v>45312</v>
      </c>
      <c r="B1117" s="0" t="n">
        <v>38171.828125</v>
      </c>
      <c r="C1117" s="0" t="n">
        <v>38404.121094</v>
      </c>
      <c r="D1117" s="0" t="n">
        <v>38008.808594</v>
      </c>
      <c r="E1117" s="0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11" t="n">
        <v>45313</v>
      </c>
      <c r="B1118" s="0" t="n">
        <v>38214.839844</v>
      </c>
      <c r="C1118" s="0" t="n">
        <v>38383.464844</v>
      </c>
      <c r="D1118" s="0" t="n">
        <v>38102.636719</v>
      </c>
      <c r="E1118" s="0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11" t="n">
        <v>45314</v>
      </c>
      <c r="B1119" s="0" t="n">
        <v>38151.488281</v>
      </c>
      <c r="C1119" s="0" t="n">
        <v>38205.152344</v>
      </c>
      <c r="D1119" s="0" t="n">
        <v>36241.128906</v>
      </c>
      <c r="E1119" s="0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11" t="n">
        <v>45315</v>
      </c>
      <c r="B1120" s="0" t="n">
        <v>36327.578125</v>
      </c>
      <c r="C1120" s="0" t="n">
        <v>36831.734375</v>
      </c>
      <c r="D1120" s="0" t="n">
        <v>35454.125</v>
      </c>
      <c r="E1120" s="0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11" t="n">
        <v>45316</v>
      </c>
      <c r="B1121" s="0" t="n">
        <v>36728.742188</v>
      </c>
      <c r="C1121" s="0" t="n">
        <v>37141.242188</v>
      </c>
      <c r="D1121" s="0" t="n">
        <v>36305.703125</v>
      </c>
      <c r="E1121" s="0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11" t="n">
        <v>45317</v>
      </c>
      <c r="B1122" s="0" t="n">
        <v>36829.871094</v>
      </c>
      <c r="C1122" s="0" t="n">
        <v>36968.46875</v>
      </c>
      <c r="D1122" s="0" t="n">
        <v>36444.652344</v>
      </c>
      <c r="E1122" s="0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11" t="n">
        <v>45318</v>
      </c>
      <c r="B1123" s="0" t="n">
        <v>36822.542969</v>
      </c>
      <c r="C1123" s="0" t="n">
        <v>38862.6875</v>
      </c>
      <c r="D1123" s="0" t="n">
        <v>36734.699219</v>
      </c>
      <c r="E1123" s="0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11" t="n">
        <v>45319</v>
      </c>
      <c r="B1124" s="0" t="n">
        <v>38491.574219</v>
      </c>
      <c r="C1124" s="0" t="n">
        <v>38841.375</v>
      </c>
      <c r="D1124" s="0" t="n">
        <v>38137.78125</v>
      </c>
      <c r="E1124" s="0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11" t="n">
        <v>45320</v>
      </c>
      <c r="B1125" s="0" t="n">
        <v>38777.394531</v>
      </c>
      <c r="C1125" s="0" t="n">
        <v>39395.101563</v>
      </c>
      <c r="D1125" s="0" t="n">
        <v>38431.582031</v>
      </c>
      <c r="E1125" s="0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11" t="n">
        <v>45321</v>
      </c>
      <c r="B1126" s="0" t="n">
        <v>38765.40625</v>
      </c>
      <c r="C1126" s="0" t="n">
        <v>39965.382813</v>
      </c>
      <c r="D1126" s="0" t="n">
        <v>38701.777344</v>
      </c>
      <c r="E1126" s="0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11" t="n">
        <v>45322</v>
      </c>
      <c r="B1127" s="0" t="n">
        <v>39967.28125</v>
      </c>
      <c r="C1127" s="0" t="n">
        <v>40434.328125</v>
      </c>
      <c r="D1127" s="0" t="n">
        <v>39385.566406</v>
      </c>
      <c r="E1127" s="0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11" t="n">
        <v>45323</v>
      </c>
      <c r="B1128" s="0" t="n">
        <v>39606.191406</v>
      </c>
      <c r="C1128" s="0" t="n">
        <v>40293.894531</v>
      </c>
      <c r="D1128" s="0" t="n">
        <v>39121.914063</v>
      </c>
      <c r="E1128" s="0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11" t="n">
        <v>45324</v>
      </c>
      <c r="B1129" s="0" t="n">
        <v>39401.632813</v>
      </c>
      <c r="C1129" s="0" t="n">
        <v>39771.867188</v>
      </c>
      <c r="D1129" s="0" t="n">
        <v>38747.296875</v>
      </c>
      <c r="E1129" s="0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11" t="n">
        <v>45325</v>
      </c>
      <c r="B1130" s="0" t="n">
        <v>39613.894531</v>
      </c>
      <c r="C1130" s="0" t="n">
        <v>40213.4375</v>
      </c>
      <c r="D1130" s="0" t="n">
        <v>39394.472656</v>
      </c>
      <c r="E1130" s="0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11" t="n">
        <v>45326</v>
      </c>
      <c r="B1131" s="0" t="n">
        <v>39991.4375</v>
      </c>
      <c r="C1131" s="0" t="n">
        <v>40153.472656</v>
      </c>
      <c r="D1131" s="0" t="n">
        <v>39719.03125</v>
      </c>
      <c r="E1131" s="0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11" t="n">
        <v>45327</v>
      </c>
      <c r="B1132" s="0" t="n">
        <v>39815.464844</v>
      </c>
      <c r="C1132" s="0" t="n">
        <v>39880.1875</v>
      </c>
      <c r="D1132" s="0" t="n">
        <v>39289.183594</v>
      </c>
      <c r="E1132" s="0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11" t="n">
        <v>45328</v>
      </c>
      <c r="B1133" s="0" t="n">
        <v>39497.726563</v>
      </c>
      <c r="C1133" s="0" t="n">
        <v>40479.921875</v>
      </c>
      <c r="D1133" s="0" t="n">
        <v>39235.148438</v>
      </c>
      <c r="E1133" s="0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11" t="n">
        <v>45329</v>
      </c>
      <c r="B1134" s="0" t="n">
        <v>39713.816406</v>
      </c>
      <c r="C1134" s="0" t="n">
        <v>40324.839844</v>
      </c>
      <c r="D1134" s="0" t="n">
        <v>39579.378906</v>
      </c>
      <c r="E1134" s="0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11" t="n">
        <v>45330</v>
      </c>
      <c r="B1135" s="0" t="n">
        <v>40057.257813</v>
      </c>
      <c r="C1135" s="0" t="n">
        <v>41161.210938</v>
      </c>
      <c r="D1135" s="0" t="n">
        <v>39758.714844</v>
      </c>
      <c r="E1135" s="0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11" t="n">
        <v>45331</v>
      </c>
      <c r="B1136" s="0" t="n">
        <v>41141.054688</v>
      </c>
      <c r="C1136" s="0" t="n">
        <v>42291.101563</v>
      </c>
      <c r="D1136" s="0" t="n">
        <v>41141.054688</v>
      </c>
      <c r="E1136" s="0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11" t="n">
        <v>45332</v>
      </c>
      <c r="B1137" s="0" t="n">
        <v>42028.769531</v>
      </c>
      <c r="C1137" s="0" t="n">
        <v>44635.871094</v>
      </c>
      <c r="D1137" s="0" t="n">
        <v>42007.203125</v>
      </c>
      <c r="E1137" s="0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11" t="n">
        <v>45333</v>
      </c>
      <c r="B1138" s="0" t="n">
        <v>43723.109375</v>
      </c>
      <c r="C1138" s="0" t="n">
        <v>44643.535156</v>
      </c>
      <c r="D1138" s="0" t="n">
        <v>43492.960938</v>
      </c>
      <c r="E1138" s="0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11" t="n">
        <v>45334</v>
      </c>
      <c r="B1139" s="0" t="n">
        <v>44293.777344</v>
      </c>
      <c r="C1139" s="0" t="n">
        <v>45004.945313</v>
      </c>
      <c r="D1139" s="0" t="n">
        <v>44153.238281</v>
      </c>
      <c r="E1139" s="0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11" t="n">
        <v>45335</v>
      </c>
      <c r="B1140" s="0" t="n">
        <v>44726.460938</v>
      </c>
      <c r="C1140" s="0" t="n">
        <v>46671.140625</v>
      </c>
      <c r="D1140" s="0" t="n">
        <v>44319.140625</v>
      </c>
      <c r="E1140" s="0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11" t="n">
        <v>45336</v>
      </c>
      <c r="B1141" s="0" t="n">
        <v>46362.664063</v>
      </c>
      <c r="C1141" s="0" t="n">
        <v>46758.019531</v>
      </c>
      <c r="D1141" s="0" t="n">
        <v>45174.007813</v>
      </c>
      <c r="E1141" s="0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11" t="n">
        <v>45337</v>
      </c>
      <c r="B1142" s="0" t="n">
        <v>46442.980469</v>
      </c>
      <c r="C1142" s="0" t="n">
        <v>48542.078125</v>
      </c>
      <c r="D1142" s="0" t="n">
        <v>46022.78125</v>
      </c>
      <c r="E1142" s="0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11" t="n">
        <v>45338</v>
      </c>
      <c r="B1143" s="0" t="n">
        <v>48300.738281</v>
      </c>
      <c r="C1143" s="0" t="n">
        <v>49030.914063</v>
      </c>
      <c r="D1143" s="0" t="n">
        <v>47686.433594</v>
      </c>
      <c r="E1143" s="0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11" t="n">
        <v>45339</v>
      </c>
      <c r="B1144" s="0" t="n">
        <v>48211.871094</v>
      </c>
      <c r="C1144" s="0" t="n">
        <v>48887.421875</v>
      </c>
      <c r="D1144" s="0" t="n">
        <v>47948.542969</v>
      </c>
      <c r="E1144" s="0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11" t="n">
        <v>45340</v>
      </c>
      <c r="B1145" s="0" t="n">
        <v>48401.339844</v>
      </c>
      <c r="C1145" s="0" t="n">
        <v>48429.398438</v>
      </c>
      <c r="D1145" s="0" t="n">
        <v>47016.890625</v>
      </c>
      <c r="E1145" s="0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11" t="n">
        <v>45341</v>
      </c>
      <c r="B1146" s="0" t="n">
        <v>47937.660156</v>
      </c>
      <c r="C1146" s="0" t="n">
        <v>48567.261719</v>
      </c>
      <c r="D1146" s="0" t="n">
        <v>47540.269531</v>
      </c>
      <c r="E1146" s="0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11" t="n">
        <v>45342</v>
      </c>
      <c r="B1147" s="0" t="n">
        <v>48345.027344</v>
      </c>
      <c r="C1147" s="0" t="n">
        <v>48653.566406</v>
      </c>
      <c r="D1147" s="0" t="n">
        <v>47961.472656</v>
      </c>
      <c r="E1147" s="0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11" t="n">
        <v>45343</v>
      </c>
      <c r="B1148" s="0" t="n">
        <v>48050.09375</v>
      </c>
      <c r="C1148" s="0" t="n">
        <v>48954.847656</v>
      </c>
      <c r="D1148" s="0" t="n">
        <v>46978.164063</v>
      </c>
      <c r="E1148" s="0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11" t="n">
        <v>45344</v>
      </c>
      <c r="B1149" s="0" t="n">
        <v>47923.285156</v>
      </c>
      <c r="C1149" s="0" t="n">
        <v>48039.980469</v>
      </c>
      <c r="D1149" s="0" t="n">
        <v>47249.382813</v>
      </c>
      <c r="E1149" s="0" t="n">
        <v>47764.699219</v>
      </c>
      <c r="F1149" s="1" t="n">
        <f aca="false">(C1149+D1149)/2</f>
        <v>47644.681641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7527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2024-02-22T11:41:16Z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