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gister" sheetId="1" state="visible" r:id="rId2"/>
    <sheet name="to_cold" sheetId="2" state="visible" r:id="rId3"/>
    <sheet name="charts" sheetId="3" state="visible" r:id="rId4"/>
    <sheet name="amortization_table" sheetId="4" state="visible" r:id="rId5"/>
  </sheets>
  <definedNames>
    <definedName function="false" hidden="true" localSheetId="0" name="_xlnm._FilterDatabase" vbProcedure="false">register!$A$1:$P$38</definedName>
    <definedName function="false" hidden="false" localSheetId="0" name="_FilterDatabase_0_0" vbProcedure="false">register!$A$1:$P$33</definedName>
    <definedName function="false" hidden="false" localSheetId="0" name="_FilterDatabase_0_0_0" vbProcedure="false">register!$A$1:$P$32</definedName>
    <definedName function="false" hidden="false" localSheetId="0" name="_FilterDatabase_0_0_0_0" vbProcedure="false">register!$A$1:$P$31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<sst xmlns="http://schemas.openxmlformats.org/spreadsheetml/2006/main" count="729" uniqueCount="450">
  <si>
    <t xml:space="preserve">id</t>
  </si>
  <si>
    <t xml:space="preserve">bisq_id</t>
  </si>
  <si>
    <t xml:space="preserve">date</t>
  </si>
  <si>
    <t xml:space="preserve">type</t>
  </si>
  <si>
    <t xml:space="preserve">status</t>
  </si>
  <si>
    <t xml:space="preserve">account</t>
  </si>
  <si>
    <t xml:space="preserve">eur amount</t>
  </si>
  <si>
    <t xml:space="preserve">btc amount</t>
  </si>
  <si>
    <t xml:space="preserve">price</t>
  </si>
  <si>
    <t xml:space="preserve">counterparty_name</t>
  </si>
  <si>
    <t xml:space="preserve">counterparty_iban</t>
  </si>
  <si>
    <t xml:space="preserve">counterparty_bic</t>
  </si>
  <si>
    <t xml:space="preserve">btc_balance</t>
  </si>
  <si>
    <t xml:space="preserve">eur_balance</t>
  </si>
  <si>
    <t xml:space="preserve">total_stack_value</t>
  </si>
  <si>
    <t xml:space="preserve">outstanding_debt_plus_interests</t>
  </si>
  <si>
    <t xml:space="preserve">outstanding_debt</t>
  </si>
  <si>
    <t xml:space="preserve">interest_until_maturity</t>
  </si>
  <si>
    <t xml:space="preserve">exit_value</t>
  </si>
  <si>
    <t xml:space="preserve">btc_buyed_if_dcad</t>
  </si>
  <si>
    <t xml:space="preserve">accumulated_dca_btc</t>
  </si>
  <si>
    <t xml:space="preserve">dca_value</t>
  </si>
  <si>
    <t xml:space="preserve">Start the register</t>
  </si>
  <si>
    <t xml:space="preserve">loan deposit</t>
  </si>
  <si>
    <t xml:space="preserve">received</t>
  </si>
  <si>
    <t xml:space="preserve">bankinter</t>
  </si>
  <si>
    <t xml:space="preserve">5003617</t>
  </si>
  <si>
    <t xml:space="preserve">buy BTC</t>
  </si>
  <si>
    <t xml:space="preserve">btc received</t>
  </si>
  <si>
    <t xml:space="preserve">Johan Hendrikx</t>
  </si>
  <si>
    <t xml:space="preserve">NL83INGB0006092745</t>
  </si>
  <si>
    <t xml:space="preserve">INGBNL2A</t>
  </si>
  <si>
    <t xml:space="preserve">apsvierj</t>
  </si>
  <si>
    <t xml:space="preserve">bunq</t>
  </si>
  <si>
    <t xml:space="preserve">NL57KNAB0507473779</t>
  </si>
  <si>
    <t xml:space="preserve">KNABNL2H</t>
  </si>
  <si>
    <t xml:space="preserve">lirjqdg</t>
  </si>
  <si>
    <t xml:space="preserve">LFfZOYPc</t>
  </si>
  <si>
    <t xml:space="preserve">Lee Altman</t>
  </si>
  <si>
    <t xml:space="preserve">ES3100730100550401834865</t>
  </si>
  <si>
    <t xml:space="preserve">OPENESMMXXX</t>
  </si>
  <si>
    <t xml:space="preserve">9266902</t>
  </si>
  <si>
    <t xml:space="preserve">Paul Jakma</t>
  </si>
  <si>
    <t xml:space="preserve">BE57967220982635</t>
  </si>
  <si>
    <t xml:space="preserve">TRWIBEB1XXX</t>
  </si>
  <si>
    <t xml:space="preserve">TdwyG</t>
  </si>
  <si>
    <t xml:space="preserve">Lucas Fabretti Torino</t>
  </si>
  <si>
    <t xml:space="preserve">LT543160017535726453</t>
  </si>
  <si>
    <t xml:space="preserve">VPLALT21XXX</t>
  </si>
  <si>
    <t xml:space="preserve">installment payment</t>
  </si>
  <si>
    <t xml:space="preserve">paid</t>
  </si>
  <si>
    <t xml:space="preserve">ifuep1t</t>
  </si>
  <si>
    <t xml:space="preserve">revolut</t>
  </si>
  <si>
    <t xml:space="preserve">529632</t>
  </si>
  <si>
    <t xml:space="preserve">jppub</t>
  </si>
  <si>
    <t xml:space="preserve">T1XUD</t>
  </si>
  <si>
    <t xml:space="preserve">WNBHPT</t>
  </si>
  <si>
    <t xml:space="preserve">9YDI1BX1</t>
  </si>
  <si>
    <t xml:space="preserve">CPDNWK</t>
  </si>
  <si>
    <t xml:space="preserve">677377</t>
  </si>
  <si>
    <t xml:space="preserve">22246182</t>
  </si>
  <si>
    <t xml:space="preserve">ngcylwxj</t>
  </si>
  <si>
    <t xml:space="preserve">uonru</t>
  </si>
  <si>
    <t xml:space="preserve">aonpptab</t>
  </si>
  <si>
    <t xml:space="preserve">5fwfuk</t>
  </si>
  <si>
    <t xml:space="preserve">sell BTC</t>
  </si>
  <si>
    <t xml:space="preserve">eur received</t>
  </si>
  <si>
    <t xml:space="preserve">26,961.52</t>
  </si>
  <si>
    <t xml:space="preserve">26,497.12</t>
  </si>
  <si>
    <t xml:space="preserve">26,263.19</t>
  </si>
  <si>
    <t xml:space="preserve">26,028.08</t>
  </si>
  <si>
    <t xml:space="preserve">25,791.80</t>
  </si>
  <si>
    <t xml:space="preserve">25,554.34</t>
  </si>
  <si>
    <t xml:space="preserve">25,315.70</t>
  </si>
  <si>
    <t xml:space="preserve">s</t>
  </si>
  <si>
    <t xml:space="preserve">amount</t>
  </si>
  <si>
    <t xml:space="preserve">total</t>
  </si>
  <si>
    <t xml:space="preserve">there is always a missing 0.01002 due to saylor bait</t>
  </si>
  <si>
    <t xml:space="preserve">Total Stack Value</t>
  </si>
  <si>
    <t xml:space="preserve">Outstanding debt</t>
  </si>
  <si>
    <t xml:space="preserve">Outstanding debt + interests</t>
  </si>
  <si>
    <t xml:space="preserve">Total BTC Stack</t>
  </si>
  <si>
    <t xml:space="preserve">BTC Price</t>
  </si>
  <si>
    <t xml:space="preserve">Exit value</t>
  </si>
  <si>
    <t xml:space="preserve">step_integration</t>
  </si>
  <si>
    <t xml:space="preserve">integrated_exit_value</t>
  </si>
  <si>
    <t xml:space="preserve">Total BTC Stack (DCSAY)</t>
  </si>
  <si>
    <t xml:space="preserve">Total Stack Value (DCSAY)</t>
  </si>
  <si>
    <t xml:space="preserve">Exit value (DCSAY)</t>
  </si>
  <si>
    <t xml:space="preserve">step_integration (DCSAY)</t>
  </si>
  <si>
    <t xml:space="preserve">integrated_exit_value (DCSAY)</t>
  </si>
  <si>
    <t xml:space="preserve">DCA Stack</t>
  </si>
  <si>
    <t xml:space="preserve">DCA Value</t>
  </si>
  <si>
    <t xml:space="preserve">integrated_dca_value</t>
  </si>
  <si>
    <t xml:space="preserve">Month</t>
  </si>
  <si>
    <t xml:space="preserve">Interest</t>
  </si>
  <si>
    <t xml:space="preserve">Principal</t>
  </si>
  <si>
    <t xml:space="preserve">Ending Balance</t>
  </si>
  <si>
    <t xml:space="preserve">164.73</t>
  </si>
  <si>
    <t xml:space="preserve">201.48</t>
  </si>
  <si>
    <t xml:space="preserve">32,798.52</t>
  </si>
  <si>
    <t xml:space="preserve">163.72</t>
  </si>
  <si>
    <t xml:space="preserve">202.48</t>
  </si>
  <si>
    <t xml:space="preserve">32,596.04</t>
  </si>
  <si>
    <t xml:space="preserve">162.71</t>
  </si>
  <si>
    <t xml:space="preserve">203.49</t>
  </si>
  <si>
    <t xml:space="preserve">32,392.55</t>
  </si>
  <si>
    <t xml:space="preserve">161.69</t>
  </si>
  <si>
    <t xml:space="preserve">204.51</t>
  </si>
  <si>
    <t xml:space="preserve">32,188.04</t>
  </si>
  <si>
    <t xml:space="preserve">160.67</t>
  </si>
  <si>
    <t xml:space="preserve">205.53</t>
  </si>
  <si>
    <t xml:space="preserve">31,982.51</t>
  </si>
  <si>
    <t xml:space="preserve">159.65</t>
  </si>
  <si>
    <t xml:space="preserve">206.56</t>
  </si>
  <si>
    <t xml:space="preserve">31,775.95</t>
  </si>
  <si>
    <t xml:space="preserve">158.61</t>
  </si>
  <si>
    <t xml:space="preserve">207.59</t>
  </si>
  <si>
    <t xml:space="preserve">31,568.36</t>
  </si>
  <si>
    <t xml:space="preserve">157.58</t>
  </si>
  <si>
    <t xml:space="preserve">208.62</t>
  </si>
  <si>
    <t xml:space="preserve">31,359.74</t>
  </si>
  <si>
    <t xml:space="preserve">156.54</t>
  </si>
  <si>
    <t xml:space="preserve">209.66</t>
  </si>
  <si>
    <t xml:space="preserve">31,150.08</t>
  </si>
  <si>
    <t xml:space="preserve">155.49</t>
  </si>
  <si>
    <t xml:space="preserve">210.71</t>
  </si>
  <si>
    <t xml:space="preserve">30,939.37</t>
  </si>
  <si>
    <t xml:space="preserve">154.44</t>
  </si>
  <si>
    <t xml:space="preserve">211.76</t>
  </si>
  <si>
    <t xml:space="preserve">30,727.60</t>
  </si>
  <si>
    <t xml:space="preserve">153.38</t>
  </si>
  <si>
    <t xml:space="preserve">212.82</t>
  </si>
  <si>
    <t xml:space="preserve">30,514.78</t>
  </si>
  <si>
    <t xml:space="preserve">152.32</t>
  </si>
  <si>
    <t xml:space="preserve">213.88</t>
  </si>
  <si>
    <t xml:space="preserve">30,300.90</t>
  </si>
  <si>
    <t xml:space="preserve">151.25</t>
  </si>
  <si>
    <t xml:space="preserve">214.95</t>
  </si>
  <si>
    <t xml:space="preserve">30,085.95</t>
  </si>
  <si>
    <t xml:space="preserve">150.18</t>
  </si>
  <si>
    <t xml:space="preserve">216.02</t>
  </si>
  <si>
    <t xml:space="preserve">29,869.93</t>
  </si>
  <si>
    <t xml:space="preserve">149.10</t>
  </si>
  <si>
    <t xml:space="preserve">217.10</t>
  </si>
  <si>
    <t xml:space="preserve">29,652.83</t>
  </si>
  <si>
    <t xml:space="preserve">148.02</t>
  </si>
  <si>
    <t xml:space="preserve">218.18</t>
  </si>
  <si>
    <t xml:space="preserve">29,434.64</t>
  </si>
  <si>
    <t xml:space="preserve">146.93</t>
  </si>
  <si>
    <t xml:space="preserve">219.27</t>
  </si>
  <si>
    <t xml:space="preserve">29,215.37</t>
  </si>
  <si>
    <t xml:space="preserve">145.83</t>
  </si>
  <si>
    <t xml:space="preserve">220.37</t>
  </si>
  <si>
    <t xml:space="preserve">28,995.00</t>
  </si>
  <si>
    <t xml:space="preserve">144.73</t>
  </si>
  <si>
    <t xml:space="preserve">221.47</t>
  </si>
  <si>
    <t xml:space="preserve">28,773.53</t>
  </si>
  <si>
    <t xml:space="preserve">143.63</t>
  </si>
  <si>
    <t xml:space="preserve">222.57</t>
  </si>
  <si>
    <t xml:space="preserve">28,550.96</t>
  </si>
  <si>
    <t xml:space="preserve">142.52</t>
  </si>
  <si>
    <t xml:space="preserve">223.69</t>
  </si>
  <si>
    <t xml:space="preserve">28,327.27</t>
  </si>
  <si>
    <t xml:space="preserve">141.40</t>
  </si>
  <si>
    <t xml:space="preserve">224.80</t>
  </si>
  <si>
    <t xml:space="preserve">28,102.47</t>
  </si>
  <si>
    <t xml:space="preserve">140.28</t>
  </si>
  <si>
    <t xml:space="preserve">225.92</t>
  </si>
  <si>
    <t xml:space="preserve">27,876.55</t>
  </si>
  <si>
    <t xml:space="preserve">139.15</t>
  </si>
  <si>
    <t xml:space="preserve">227.05</t>
  </si>
  <si>
    <t xml:space="preserve">27,649.49</t>
  </si>
  <si>
    <t xml:space="preserve">138.02</t>
  </si>
  <si>
    <t xml:space="preserve">228.18</t>
  </si>
  <si>
    <t xml:space="preserve">27,421.31</t>
  </si>
  <si>
    <t xml:space="preserve">136.88</t>
  </si>
  <si>
    <t xml:space="preserve">229.32</t>
  </si>
  <si>
    <t xml:space="preserve">27,191.99</t>
  </si>
  <si>
    <t xml:space="preserve">135.73</t>
  </si>
  <si>
    <t xml:space="preserve">230.47</t>
  </si>
  <si>
    <t xml:space="preserve">134.58</t>
  </si>
  <si>
    <t xml:space="preserve">231.62</t>
  </si>
  <si>
    <t xml:space="preserve">26,729.90</t>
  </si>
  <si>
    <t xml:space="preserve">133.43</t>
  </si>
  <si>
    <t xml:space="preserve">232.78</t>
  </si>
  <si>
    <t xml:space="preserve">132.26</t>
  </si>
  <si>
    <t xml:space="preserve">233.94</t>
  </si>
  <si>
    <t xml:space="preserve">131.10</t>
  </si>
  <si>
    <t xml:space="preserve">235.10</t>
  </si>
  <si>
    <t xml:space="preserve">129.92</t>
  </si>
  <si>
    <t xml:space="preserve">236.28</t>
  </si>
  <si>
    <t xml:space="preserve">128.74</t>
  </si>
  <si>
    <t xml:space="preserve">237.46</t>
  </si>
  <si>
    <t xml:space="preserve">127.56</t>
  </si>
  <si>
    <t xml:space="preserve">238.64</t>
  </si>
  <si>
    <t xml:space="preserve">126.37</t>
  </si>
  <si>
    <t xml:space="preserve">239.83</t>
  </si>
  <si>
    <t xml:space="preserve">25,075.87</t>
  </si>
  <si>
    <t xml:space="preserve">125.17</t>
  </si>
  <si>
    <t xml:space="preserve">241.03</t>
  </si>
  <si>
    <t xml:space="preserve">24,834.83</t>
  </si>
  <si>
    <t xml:space="preserve">123.97</t>
  </si>
  <si>
    <t xml:space="preserve">242.23</t>
  </si>
  <si>
    <t xml:space="preserve">24,592.60</t>
  </si>
  <si>
    <t xml:space="preserve">122.76</t>
  </si>
  <si>
    <t xml:space="preserve">243.44</t>
  </si>
  <si>
    <t xml:space="preserve">24,349.16</t>
  </si>
  <si>
    <t xml:space="preserve">121.54</t>
  </si>
  <si>
    <t xml:space="preserve">244.66</t>
  </si>
  <si>
    <t xml:space="preserve">24,104.50</t>
  </si>
  <si>
    <t xml:space="preserve">120.32</t>
  </si>
  <si>
    <t xml:space="preserve">245.88</t>
  </si>
  <si>
    <t xml:space="preserve">23,858.62</t>
  </si>
  <si>
    <t xml:space="preserve">119.09</t>
  </si>
  <si>
    <t xml:space="preserve">247.11</t>
  </si>
  <si>
    <t xml:space="preserve">23,611.51</t>
  </si>
  <si>
    <t xml:space="preserve">117.86</t>
  </si>
  <si>
    <t xml:space="preserve">248.34</t>
  </si>
  <si>
    <t xml:space="preserve">23,363.17</t>
  </si>
  <si>
    <t xml:space="preserve">116.62</t>
  </si>
  <si>
    <t xml:space="preserve">249.58</t>
  </si>
  <si>
    <t xml:space="preserve">23,113.59</t>
  </si>
  <si>
    <t xml:space="preserve">115.38</t>
  </si>
  <si>
    <t xml:space="preserve">250.83</t>
  </si>
  <si>
    <t xml:space="preserve">22,862.76</t>
  </si>
  <si>
    <t xml:space="preserve">114.12</t>
  </si>
  <si>
    <t xml:space="preserve">252.08</t>
  </si>
  <si>
    <t xml:space="preserve">22,610.68</t>
  </si>
  <si>
    <t xml:space="preserve">112.86</t>
  </si>
  <si>
    <t xml:space="preserve">253.34</t>
  </si>
  <si>
    <t xml:space="preserve">22,357.34</t>
  </si>
  <si>
    <t xml:space="preserve">111.60</t>
  </si>
  <si>
    <t xml:space="preserve">254.60</t>
  </si>
  <si>
    <t xml:space="preserve">22,102.74</t>
  </si>
  <si>
    <t xml:space="preserve">110.33</t>
  </si>
  <si>
    <t xml:space="preserve">255.87</t>
  </si>
  <si>
    <t xml:space="preserve">21,846.87</t>
  </si>
  <si>
    <t xml:space="preserve">109.05</t>
  </si>
  <si>
    <t xml:space="preserve">257.15</t>
  </si>
  <si>
    <t xml:space="preserve">21,589.72</t>
  </si>
  <si>
    <t xml:space="preserve">107.77</t>
  </si>
  <si>
    <t xml:space="preserve">258.43</t>
  </si>
  <si>
    <t xml:space="preserve">21,331.29</t>
  </si>
  <si>
    <t xml:space="preserve">106.48</t>
  </si>
  <si>
    <t xml:space="preserve">259.72</t>
  </si>
  <si>
    <t xml:space="preserve">21,071.56</t>
  </si>
  <si>
    <t xml:space="preserve">105.18</t>
  </si>
  <si>
    <t xml:space="preserve">261.02</t>
  </si>
  <si>
    <t xml:space="preserve">20,810.54</t>
  </si>
  <si>
    <t xml:space="preserve">103.88</t>
  </si>
  <si>
    <t xml:space="preserve">262.32</t>
  </si>
  <si>
    <t xml:space="preserve">20,548.22</t>
  </si>
  <si>
    <t xml:space="preserve">102.57</t>
  </si>
  <si>
    <t xml:space="preserve">263.63</t>
  </si>
  <si>
    <t xml:space="preserve">20,284.59</t>
  </si>
  <si>
    <t xml:space="preserve">101.25</t>
  </si>
  <si>
    <t xml:space="preserve">264.95</t>
  </si>
  <si>
    <t xml:space="preserve">20,019.64</t>
  </si>
  <si>
    <t xml:space="preserve">99.93</t>
  </si>
  <si>
    <t xml:space="preserve">266.27</t>
  </si>
  <si>
    <t xml:space="preserve">19,753.37</t>
  </si>
  <si>
    <t xml:space="preserve">98.60</t>
  </si>
  <si>
    <t xml:space="preserve">267.60</t>
  </si>
  <si>
    <t xml:space="preserve">19,485.77</t>
  </si>
  <si>
    <t xml:space="preserve">97.27</t>
  </si>
  <si>
    <t xml:space="preserve">268.94</t>
  </si>
  <si>
    <t xml:space="preserve">19,216.84</t>
  </si>
  <si>
    <t xml:space="preserve">95.92</t>
  </si>
  <si>
    <t xml:space="preserve">270.28</t>
  </si>
  <si>
    <t xml:space="preserve">18,946.56</t>
  </si>
  <si>
    <t xml:space="preserve">94.57</t>
  </si>
  <si>
    <t xml:space="preserve">271.63</t>
  </si>
  <si>
    <t xml:space="preserve">18,674.93</t>
  </si>
  <si>
    <t xml:space="preserve">93.22</t>
  </si>
  <si>
    <t xml:space="preserve">272.98</t>
  </si>
  <si>
    <t xml:space="preserve">18,401.95</t>
  </si>
  <si>
    <t xml:space="preserve">91.86</t>
  </si>
  <si>
    <t xml:space="preserve">274.35</t>
  </si>
  <si>
    <t xml:space="preserve">18,127.60</t>
  </si>
  <si>
    <t xml:space="preserve">90.49</t>
  </si>
  <si>
    <t xml:space="preserve">275.72</t>
  </si>
  <si>
    <t xml:space="preserve">17,851.89</t>
  </si>
  <si>
    <t xml:space="preserve">89.11</t>
  </si>
  <si>
    <t xml:space="preserve">277.09</t>
  </si>
  <si>
    <t xml:space="preserve">17,574.80</t>
  </si>
  <si>
    <t xml:space="preserve">87.73</t>
  </si>
  <si>
    <t xml:space="preserve">278.47</t>
  </si>
  <si>
    <t xml:space="preserve">17,296.32</t>
  </si>
  <si>
    <t xml:space="preserve">86.34</t>
  </si>
  <si>
    <t xml:space="preserve">279.86</t>
  </si>
  <si>
    <t xml:space="preserve">17,016.46</t>
  </si>
  <si>
    <t xml:space="preserve">84.94</t>
  </si>
  <si>
    <t xml:space="preserve">281.26</t>
  </si>
  <si>
    <t xml:space="preserve">16,735.20</t>
  </si>
  <si>
    <t xml:space="preserve">83.54</t>
  </si>
  <si>
    <t xml:space="preserve">282.67</t>
  </si>
  <si>
    <t xml:space="preserve">16,452.53</t>
  </si>
  <si>
    <t xml:space="preserve">82.13</t>
  </si>
  <si>
    <t xml:space="preserve">284.08</t>
  </si>
  <si>
    <t xml:space="preserve">16,168.45</t>
  </si>
  <si>
    <t xml:space="preserve">80.71</t>
  </si>
  <si>
    <t xml:space="preserve">285.49</t>
  </si>
  <si>
    <t xml:space="preserve">15,882.96</t>
  </si>
  <si>
    <t xml:space="preserve">79.28</t>
  </si>
  <si>
    <t xml:space="preserve">286.92</t>
  </si>
  <si>
    <t xml:space="preserve">15,596.04</t>
  </si>
  <si>
    <t xml:space="preserve">77.85</t>
  </si>
  <si>
    <t xml:space="preserve">288.35</t>
  </si>
  <si>
    <t xml:space="preserve">15,307.69</t>
  </si>
  <si>
    <t xml:space="preserve">76.41</t>
  </si>
  <si>
    <t xml:space="preserve">289.79</t>
  </si>
  <si>
    <t xml:space="preserve">15,017.90</t>
  </si>
  <si>
    <t xml:space="preserve">74.96</t>
  </si>
  <si>
    <t xml:space="preserve">291.24</t>
  </si>
  <si>
    <t xml:space="preserve">14,726.66</t>
  </si>
  <si>
    <t xml:space="preserve">73.51</t>
  </si>
  <si>
    <t xml:space="preserve">292.69</t>
  </si>
  <si>
    <t xml:space="preserve">14,433.97</t>
  </si>
  <si>
    <t xml:space="preserve">72.05</t>
  </si>
  <si>
    <t xml:space="preserve">294.15</t>
  </si>
  <si>
    <t xml:space="preserve">14,139.82</t>
  </si>
  <si>
    <t xml:space="preserve">70.58</t>
  </si>
  <si>
    <t xml:space="preserve">295.62</t>
  </si>
  <si>
    <t xml:space="preserve">13,844.20</t>
  </si>
  <si>
    <t xml:space="preserve">69.11</t>
  </si>
  <si>
    <t xml:space="preserve">297.10</t>
  </si>
  <si>
    <t xml:space="preserve">13,547.10</t>
  </si>
  <si>
    <t xml:space="preserve">67.62</t>
  </si>
  <si>
    <t xml:space="preserve">298.58</t>
  </si>
  <si>
    <t xml:space="preserve">13,248.52</t>
  </si>
  <si>
    <t xml:space="preserve">66.13</t>
  </si>
  <si>
    <t xml:space="preserve">300.07</t>
  </si>
  <si>
    <t xml:space="preserve">12,948.45</t>
  </si>
  <si>
    <t xml:space="preserve">64.63</t>
  </si>
  <si>
    <t xml:space="preserve">301.57</t>
  </si>
  <si>
    <t xml:space="preserve">12,646.88</t>
  </si>
  <si>
    <t xml:space="preserve">63.13</t>
  </si>
  <si>
    <t xml:space="preserve">303.07</t>
  </si>
  <si>
    <t xml:space="preserve">12,343.81</t>
  </si>
  <si>
    <t xml:space="preserve">61.62</t>
  </si>
  <si>
    <t xml:space="preserve">304.59</t>
  </si>
  <si>
    <t xml:space="preserve">12,039.22</t>
  </si>
  <si>
    <t xml:space="preserve">60.10</t>
  </si>
  <si>
    <t xml:space="preserve">306.11</t>
  </si>
  <si>
    <t xml:space="preserve">11,733.12</t>
  </si>
  <si>
    <t xml:space="preserve">58.57</t>
  </si>
  <si>
    <t xml:space="preserve">307.63</t>
  </si>
  <si>
    <t xml:space="preserve">11,425.48</t>
  </si>
  <si>
    <t xml:space="preserve">57.03</t>
  </si>
  <si>
    <t xml:space="preserve">309.17</t>
  </si>
  <si>
    <t xml:space="preserve">11,116.31</t>
  </si>
  <si>
    <t xml:space="preserve">55.49</t>
  </si>
  <si>
    <t xml:space="preserve">310.71</t>
  </si>
  <si>
    <t xml:space="preserve">10,805.60</t>
  </si>
  <si>
    <t xml:space="preserve">53.94</t>
  </si>
  <si>
    <t xml:space="preserve">312.26</t>
  </si>
  <si>
    <t xml:space="preserve">10,493.34</t>
  </si>
  <si>
    <t xml:space="preserve">52.38</t>
  </si>
  <si>
    <t xml:space="preserve">313.82</t>
  </si>
  <si>
    <t xml:space="preserve">10,179.51</t>
  </si>
  <si>
    <t xml:space="preserve">50.81</t>
  </si>
  <si>
    <t xml:space="preserve">315.39</t>
  </si>
  <si>
    <t xml:space="preserve">9,864.12</t>
  </si>
  <si>
    <t xml:space="preserve">49.24</t>
  </si>
  <si>
    <t xml:space="preserve">316.96</t>
  </si>
  <si>
    <t xml:space="preserve">9,547.16</t>
  </si>
  <si>
    <t xml:space="preserve">47.66</t>
  </si>
  <si>
    <t xml:space="preserve">318.55</t>
  </si>
  <si>
    <t xml:space="preserve">9,228.62</t>
  </si>
  <si>
    <t xml:space="preserve">46.07</t>
  </si>
  <si>
    <t xml:space="preserve">320.14</t>
  </si>
  <si>
    <t xml:space="preserve">8,908.48</t>
  </si>
  <si>
    <t xml:space="preserve">44.47</t>
  </si>
  <si>
    <t xml:space="preserve">321.73</t>
  </si>
  <si>
    <t xml:space="preserve">8,586.75</t>
  </si>
  <si>
    <t xml:space="preserve">42.86</t>
  </si>
  <si>
    <t xml:space="preserve">323.34</t>
  </si>
  <si>
    <t xml:space="preserve">8,263.41</t>
  </si>
  <si>
    <t xml:space="preserve">41.25</t>
  </si>
  <si>
    <t xml:space="preserve">324.95</t>
  </si>
  <si>
    <t xml:space="preserve">7,938.45</t>
  </si>
  <si>
    <t xml:space="preserve">39.63</t>
  </si>
  <si>
    <t xml:space="preserve">326.58</t>
  </si>
  <si>
    <t xml:space="preserve">7,611.88</t>
  </si>
  <si>
    <t xml:space="preserve">38.00</t>
  </si>
  <si>
    <t xml:space="preserve">328.21</t>
  </si>
  <si>
    <t xml:space="preserve">7,283.67</t>
  </si>
  <si>
    <t xml:space="preserve">36.36</t>
  </si>
  <si>
    <t xml:space="preserve">329.84</t>
  </si>
  <si>
    <t xml:space="preserve">6,953.83</t>
  </si>
  <si>
    <t xml:space="preserve">34.71</t>
  </si>
  <si>
    <t xml:space="preserve">331.49</t>
  </si>
  <si>
    <t xml:space="preserve">6,622.34</t>
  </si>
  <si>
    <t xml:space="preserve">33.06</t>
  </si>
  <si>
    <t xml:space="preserve">333.15</t>
  </si>
  <si>
    <t xml:space="preserve">6,289.19</t>
  </si>
  <si>
    <t xml:space="preserve">31.39</t>
  </si>
  <si>
    <t xml:space="preserve">334.81</t>
  </si>
  <si>
    <t xml:space="preserve">5,954.38</t>
  </si>
  <si>
    <t xml:space="preserve">29.72</t>
  </si>
  <si>
    <t xml:space="preserve">336.48</t>
  </si>
  <si>
    <t xml:space="preserve">5,617.90</t>
  </si>
  <si>
    <t xml:space="preserve">28.04</t>
  </si>
  <si>
    <t xml:space="preserve">338.16</t>
  </si>
  <si>
    <t xml:space="preserve">5,279.74</t>
  </si>
  <si>
    <t xml:space="preserve">26.35</t>
  </si>
  <si>
    <t xml:space="preserve">339.85</t>
  </si>
  <si>
    <t xml:space="preserve">4,939.90</t>
  </si>
  <si>
    <t xml:space="preserve">24.66</t>
  </si>
  <si>
    <t xml:space="preserve">341.54</t>
  </si>
  <si>
    <t xml:space="preserve">4,598.35</t>
  </si>
  <si>
    <t xml:space="preserve">22.95</t>
  </si>
  <si>
    <t xml:space="preserve">343.25</t>
  </si>
  <si>
    <t xml:space="preserve">4,255.10</t>
  </si>
  <si>
    <t xml:space="preserve">21.24</t>
  </si>
  <si>
    <t xml:space="preserve">344.96</t>
  </si>
  <si>
    <t xml:space="preserve">3,910.14</t>
  </si>
  <si>
    <t xml:space="preserve">19.52</t>
  </si>
  <si>
    <t xml:space="preserve">346.68</t>
  </si>
  <si>
    <t xml:space="preserve">3,563.46</t>
  </si>
  <si>
    <t xml:space="preserve">17.79</t>
  </si>
  <si>
    <t xml:space="preserve">348.41</t>
  </si>
  <si>
    <t xml:space="preserve">3,215.04</t>
  </si>
  <si>
    <t xml:space="preserve">16.05</t>
  </si>
  <si>
    <t xml:space="preserve">350.15</t>
  </si>
  <si>
    <t xml:space="preserve">2,864.89</t>
  </si>
  <si>
    <t xml:space="preserve">14.30</t>
  </si>
  <si>
    <t xml:space="preserve">351.90</t>
  </si>
  <si>
    <t xml:space="preserve">2,512.99</t>
  </si>
  <si>
    <t xml:space="preserve">12.54</t>
  </si>
  <si>
    <t xml:space="preserve">353.66</t>
  </si>
  <si>
    <t xml:space="preserve">2,159.33</t>
  </si>
  <si>
    <t xml:space="preserve">10.78</t>
  </si>
  <si>
    <t xml:space="preserve">355.42</t>
  </si>
  <si>
    <t xml:space="preserve">1,803.91</t>
  </si>
  <si>
    <t xml:space="preserve">9.00</t>
  </si>
  <si>
    <t xml:space="preserve">357.20</t>
  </si>
  <si>
    <t xml:space="preserve">1,446.71</t>
  </si>
  <si>
    <t xml:space="preserve">7.22</t>
  </si>
  <si>
    <t xml:space="preserve">358.98</t>
  </si>
  <si>
    <t xml:space="preserve">1,087.73</t>
  </si>
  <si>
    <t xml:space="preserve">5.43</t>
  </si>
  <si>
    <t xml:space="preserve">360.77</t>
  </si>
  <si>
    <t xml:space="preserve">726.96</t>
  </si>
  <si>
    <t xml:space="preserve">3.63</t>
  </si>
  <si>
    <t xml:space="preserve">362.57</t>
  </si>
  <si>
    <t xml:space="preserve">364.38</t>
  </si>
  <si>
    <t xml:space="preserve">1.82</t>
  </si>
  <si>
    <t xml:space="preserve">0.00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</si>
</sst>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\ [$€-C0A];[RED]\-#,##0.00\ [$€-C0A]"/>
    <numFmt numFmtId="166" formatCode="yyyy\-mm\-dd"/>
    <numFmt numFmtId="167" formatCode="#,##0.00\ [$€-403];[RED]\-#,##0.00\ [$€-403]"/>
    <numFmt numFmtId="168" formatCode="0"/>
    <numFmt numFmtId="169" formatCode="@"/>
    <numFmt numFmtId="170" formatCode="[$€-413]\ #,##0;[RED][$€-413]\ #,##0\-"/>
    <numFmt numFmtId="171" formatCode="0.00000000"/>
    <numFmt numFmtId="172" formatCode="#,##0.00\ [$€-803];[RED]\-#,##0.00\ [$€-803]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color rgb="FF000000"/>
      <name val="Times New Roman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17981888745149"/>
          <c:y val="0.0422306442880347"/>
          <c:w val="0.835963777490298"/>
          <c:h val="0.743042772062805"/>
        </c:manualLayout>
      </c:layout>
      <c:lineChart>
        <c:grouping val="standar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Total Stack Value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charts!$A$2:$A$38</c:f>
              <c:strCache>
                <c:ptCount val="37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</c:strCache>
            </c:strRef>
          </c:cat>
          <c:val>
            <c:numRef>
              <c:f>charts!$B$2:$B$38</c:f>
              <c:numCache>
                <c:formatCode>General</c:formatCode>
                <c:ptCount val="37"/>
                <c:pt idx="0">
                  <c:v>33000.1990407674</c:v>
                </c:pt>
                <c:pt idx="1">
                  <c:v>33065.2826666667</c:v>
                </c:pt>
                <c:pt idx="2">
                  <c:v>30185.92</c:v>
                </c:pt>
                <c:pt idx="3">
                  <c:v>29791</c:v>
                </c:pt>
                <c:pt idx="4">
                  <c:v>25140</c:v>
                </c:pt>
                <c:pt idx="5">
                  <c:v>24382.36</c:v>
                </c:pt>
                <c:pt idx="6">
                  <c:v>28717.6</c:v>
                </c:pt>
                <c:pt idx="7">
                  <c:v>34407.4424</c:v>
                </c:pt>
                <c:pt idx="8">
                  <c:v>38735.3364</c:v>
                </c:pt>
                <c:pt idx="9">
                  <c:v>36926.241941</c:v>
                </c:pt>
                <c:pt idx="10">
                  <c:v>35982.618353</c:v>
                </c:pt>
                <c:pt idx="11">
                  <c:v>39080.959762</c:v>
                </c:pt>
                <c:pt idx="12">
                  <c:v>38005.800792</c:v>
                </c:pt>
                <c:pt idx="13">
                  <c:v>33669.43056</c:v>
                </c:pt>
                <c:pt idx="14">
                  <c:v>33996.56453</c:v>
                </c:pt>
                <c:pt idx="15">
                  <c:v>37475.2165454545</c:v>
                </c:pt>
                <c:pt idx="16">
                  <c:v>46252.50996</c:v>
                </c:pt>
                <c:pt idx="17">
                  <c:v>52818.066285</c:v>
                </c:pt>
                <c:pt idx="18">
                  <c:v>51245.87857</c:v>
                </c:pt>
                <c:pt idx="19">
                  <c:v>63743.547844</c:v>
                </c:pt>
                <c:pt idx="20">
                  <c:v>81917.491564</c:v>
                </c:pt>
                <c:pt idx="21">
                  <c:v>79962.136388</c:v>
                </c:pt>
                <c:pt idx="22">
                  <c:v>80120.7042849506</c:v>
                </c:pt>
                <c:pt idx="23">
                  <c:v>79098.5444137625</c:v>
                </c:pt>
                <c:pt idx="24">
                  <c:v>79382.105937843</c:v>
                </c:pt>
                <c:pt idx="25">
                  <c:v>68619.7215525521</c:v>
                </c:pt>
                <c:pt idx="26">
                  <c:v>72109.6378668473</c:v>
                </c:pt>
                <c:pt idx="27">
                  <c:v>80741.0426002032</c:v>
                </c:pt>
                <c:pt idx="28">
                  <c:v>114758.460857433</c:v>
                </c:pt>
                <c:pt idx="29">
                  <c:v>118212.662886014</c:v>
                </c:pt>
                <c:pt idx="30">
                  <c:v>129235.088326597</c:v>
                </c:pt>
                <c:pt idx="31">
                  <c:v>117480.262886015</c:v>
                </c:pt>
                <c:pt idx="32">
                  <c:v>98253.9882269802</c:v>
                </c:pt>
                <c:pt idx="33">
                  <c:v>92858.4349845709</c:v>
                </c:pt>
                <c:pt idx="34">
                  <c:v>117436.298493914</c:v>
                </c:pt>
                <c:pt idx="35">
                  <c:v>112081.285792045</c:v>
                </c:pt>
                <c:pt idx="36">
                  <c:v>126581.523897652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charts!$D$1</c:f>
              <c:strCache>
                <c:ptCount val="1"/>
                <c:pt idx="0">
                  <c:v>Outstanding debt + interests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charts!$A$2:$A$38</c:f>
              <c:strCache>
                <c:ptCount val="37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</c:strCache>
            </c:strRef>
          </c:cat>
          <c:val>
            <c:numRef>
              <c:f>charts!$D$2:$D$38</c:f>
              <c:numCache>
                <c:formatCode>General</c:formatCode>
                <c:ptCount val="37"/>
                <c:pt idx="0">
                  <c:v>43944.33</c:v>
                </c:pt>
                <c:pt idx="1">
                  <c:v>43608.13</c:v>
                </c:pt>
                <c:pt idx="2">
                  <c:v>43271.93</c:v>
                </c:pt>
                <c:pt idx="3">
                  <c:v>42935.73</c:v>
                </c:pt>
                <c:pt idx="4">
                  <c:v>42479</c:v>
                </c:pt>
                <c:pt idx="5">
                  <c:v>42113.33</c:v>
                </c:pt>
                <c:pt idx="6">
                  <c:v>41747.13</c:v>
                </c:pt>
                <c:pt idx="7">
                  <c:v>41380.93</c:v>
                </c:pt>
                <c:pt idx="8">
                  <c:v>41014.73</c:v>
                </c:pt>
                <c:pt idx="9">
                  <c:v>40648.53</c:v>
                </c:pt>
                <c:pt idx="10">
                  <c:v>40282.33</c:v>
                </c:pt>
                <c:pt idx="11">
                  <c:v>39916.13</c:v>
                </c:pt>
                <c:pt idx="12">
                  <c:v>39549.93</c:v>
                </c:pt>
                <c:pt idx="13">
                  <c:v>39183.73</c:v>
                </c:pt>
                <c:pt idx="14">
                  <c:v>38817.53</c:v>
                </c:pt>
                <c:pt idx="15">
                  <c:v>38451.33</c:v>
                </c:pt>
                <c:pt idx="16">
                  <c:v>38085.13</c:v>
                </c:pt>
                <c:pt idx="17">
                  <c:v>37718.9300000001</c:v>
                </c:pt>
                <c:pt idx="18">
                  <c:v>37352.7300000001</c:v>
                </c:pt>
                <c:pt idx="19">
                  <c:v>36986.5300000001</c:v>
                </c:pt>
                <c:pt idx="20">
                  <c:v>36620.3300000001</c:v>
                </c:pt>
                <c:pt idx="21">
                  <c:v>36254.1300000001</c:v>
                </c:pt>
                <c:pt idx="22">
                  <c:v>35887.9300000001</c:v>
                </c:pt>
                <c:pt idx="23">
                  <c:v>35521.7300000001</c:v>
                </c:pt>
                <c:pt idx="24">
                  <c:v>35155.5300000001</c:v>
                </c:pt>
                <c:pt idx="25">
                  <c:v>34789.3300000001</c:v>
                </c:pt>
                <c:pt idx="26">
                  <c:v>34423.1300000001</c:v>
                </c:pt>
                <c:pt idx="27">
                  <c:v>34056.9300000001</c:v>
                </c:pt>
                <c:pt idx="28">
                  <c:v>33690.7300000001</c:v>
                </c:pt>
                <c:pt idx="29">
                  <c:v>33324.5300000001</c:v>
                </c:pt>
                <c:pt idx="30">
                  <c:v>32958.3300000001</c:v>
                </c:pt>
                <c:pt idx="31">
                  <c:v>32592.1300000001</c:v>
                </c:pt>
                <c:pt idx="32">
                  <c:v>32225.9300000001</c:v>
                </c:pt>
                <c:pt idx="33">
                  <c:v>31859.7300000001</c:v>
                </c:pt>
                <c:pt idx="34">
                  <c:v>31493.5300000001</c:v>
                </c:pt>
                <c:pt idx="35">
                  <c:v>31127.3300000001</c:v>
                </c:pt>
                <c:pt idx="36">
                  <c:v>30761.1300000001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59295114"/>
        <c:axId val="61594084"/>
      </c:lineChart>
      <c:catAx>
        <c:axId val="59295114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 rot="-5400000"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61594084"/>
        <c:crossesAt val="0"/>
        <c:auto val="1"/>
        <c:lblAlgn val="ctr"/>
        <c:lblOffset val="100"/>
        <c:noMultiLvlLbl val="0"/>
      </c:catAx>
      <c:valAx>
        <c:axId val="6159408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[$€-413]\ #,##0;[RED][$€-413]\ #,##0\-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59295114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121998842927394"/>
          <c:y val="0.0417883621658054"/>
          <c:w val="0.393621637257738"/>
          <c:h val="0.186811952370254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3244837758112"/>
          <c:y val="0.0421383647798742"/>
          <c:w val="0.866090416409412"/>
          <c:h val="0.711635220125786"/>
        </c:manualLayout>
      </c:layout>
      <c:lineChart>
        <c:grouping val="standard"/>
        <c:varyColors val="0"/>
        <c:ser>
          <c:idx val="0"/>
          <c:order val="0"/>
          <c:tx>
            <c:strRef>
              <c:f>charts!$E$1</c:f>
              <c:strCache>
                <c:ptCount val="1"/>
                <c:pt idx="0">
                  <c:v>Total BTC Stack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charts!$A$2:$A$50</c:f>
              <c:numCache>
                <c:formatCode>yyyy\-mm\-dd</c:formatCode>
                <c:ptCount val="49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</c:numCache>
            </c:numRef>
          </c:cat>
          <c:val>
            <c:numRef>
              <c:f>charts!$E$2:$E$50</c:f>
              <c:numCache>
                <c:formatCode>General</c:formatCode>
                <c:ptCount val="49"/>
                <c:pt idx="0">
                  <c:v>0.2083</c:v>
                </c:pt>
                <c:pt idx="1">
                  <c:v>0.4183</c:v>
                </c:pt>
                <c:pt idx="2">
                  <c:v>0.6628</c:v>
                </c:pt>
                <c:pt idx="3">
                  <c:v>0.9128</c:v>
                </c:pt>
                <c:pt idx="4">
                  <c:v>1.1628</c:v>
                </c:pt>
                <c:pt idx="5">
                  <c:v>1.4692</c:v>
                </c:pt>
                <c:pt idx="6">
                  <c:v>1.4692</c:v>
                </c:pt>
                <c:pt idx="7">
                  <c:v>1.4692</c:v>
                </c:pt>
                <c:pt idx="8">
                  <c:v>1.4692</c:v>
                </c:pt>
                <c:pt idx="9">
                  <c:v>1.44355897</c:v>
                </c:pt>
                <c:pt idx="10">
                  <c:v>1.44355897</c:v>
                </c:pt>
                <c:pt idx="11">
                  <c:v>1.41791794</c:v>
                </c:pt>
                <c:pt idx="12">
                  <c:v>1.41791794</c:v>
                </c:pt>
                <c:pt idx="13">
                  <c:v>1.38666794</c:v>
                </c:pt>
                <c:pt idx="14">
                  <c:v>1.38666794</c:v>
                </c:pt>
                <c:pt idx="15">
                  <c:v>1.35916794</c:v>
                </c:pt>
                <c:pt idx="16">
                  <c:v>1.35916794</c:v>
                </c:pt>
                <c:pt idx="17">
                  <c:v>1.33998635</c:v>
                </c:pt>
                <c:pt idx="18">
                  <c:v>1.33998635</c:v>
                </c:pt>
                <c:pt idx="19">
                  <c:v>1.32429598</c:v>
                </c:pt>
                <c:pt idx="20">
                  <c:v>1.32429598</c:v>
                </c:pt>
                <c:pt idx="21">
                  <c:v>1.31191974237624</c:v>
                </c:pt>
                <c:pt idx="22">
                  <c:v>1.31191974237624</c:v>
                </c:pt>
                <c:pt idx="23">
                  <c:v>1.29952304816136</c:v>
                </c:pt>
                <c:pt idx="24">
                  <c:v>1.29952304816136</c:v>
                </c:pt>
                <c:pt idx="25">
                  <c:v>1.28537210476513</c:v>
                </c:pt>
                <c:pt idx="26">
                  <c:v>1.28537210476513</c:v>
                </c:pt>
                <c:pt idx="27">
                  <c:v>1.27346734286037</c:v>
                </c:pt>
                <c:pt idx="28">
                  <c:v>1.27346734286037</c:v>
                </c:pt>
                <c:pt idx="29">
                  <c:v>1.26540282673134</c:v>
                </c:pt>
                <c:pt idx="30">
                  <c:v>1.26540282673134</c:v>
                </c:pt>
                <c:pt idx="31">
                  <c:v>1.25733831060231</c:v>
                </c:pt>
                <c:pt idx="32">
                  <c:v>1.25733831060231</c:v>
                </c:pt>
                <c:pt idx="33">
                  <c:v>1.24720317546717</c:v>
                </c:pt>
                <c:pt idx="34">
                  <c:v>1.24720317546717</c:v>
                </c:pt>
                <c:pt idx="35">
                  <c:v>1.23886984213384</c:v>
                </c:pt>
                <c:pt idx="36">
                  <c:v>1.23886984213384</c:v>
                </c:pt>
                <c:pt idx="37">
                  <c:v>1.23136984213384</c:v>
                </c:pt>
                <c:pt idx="38">
                  <c:v>1.23136984213384</c:v>
                </c:pt>
                <c:pt idx="39">
                  <c:v>1.22347510529173</c:v>
                </c:pt>
                <c:pt idx="40">
                  <c:v>1.22347510529173</c:v>
                </c:pt>
                <c:pt idx="41">
                  <c:v>1.21347510529173</c:v>
                </c:pt>
                <c:pt idx="42">
                  <c:v>1.21347510529173</c:v>
                </c:pt>
                <c:pt idx="43">
                  <c:v>1.20031721055489</c:v>
                </c:pt>
                <c:pt idx="44">
                  <c:v>1.20031721055489</c:v>
                </c:pt>
                <c:pt idx="45">
                  <c:v>1.18859846055489</c:v>
                </c:pt>
                <c:pt idx="46">
                  <c:v>1.18859846055489</c:v>
                </c:pt>
                <c:pt idx="47">
                  <c:v>1.17496209691853</c:v>
                </c:pt>
                <c:pt idx="48">
                  <c:v>1.17496209691853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40899644"/>
        <c:axId val="31001464"/>
      </c:lineChart>
      <c:dateAx>
        <c:axId val="40899644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 rot="-5400000"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31001464"/>
        <c:crossesAt val="0"/>
        <c:auto val="1"/>
        <c:lblOffset val="100"/>
        <c:baseTimeUnit val="months"/>
        <c:noMultiLvlLbl val="0"/>
      </c:dateAx>
      <c:valAx>
        <c:axId val="3100146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0899644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106253359612973"/>
          <c:y val="0.709074633545933"/>
          <c:w val="0.359612972585558"/>
          <c:h val="0.0670247286561486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2916518439464"/>
          <c:y val="0.0421736346171439"/>
          <c:w val="0.846970235977707"/>
          <c:h val="0.734059097978227"/>
        </c:manualLayout>
      </c:layout>
      <c:lineChart>
        <c:grouping val="standar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Total Stack Value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charts!$A$2:$A$150</c:f>
              <c:strCache>
                <c:ptCount val="149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strCache>
            </c:strRef>
          </c:cat>
          <c:val>
            <c:numRef>
              <c:f>charts!$B$2:$B$150</c:f>
              <c:numCache>
                <c:formatCode>General</c:formatCode>
                <c:ptCount val="149"/>
                <c:pt idx="0">
                  <c:v>33000.1990407674</c:v>
                </c:pt>
                <c:pt idx="1">
                  <c:v>33065.2826666667</c:v>
                </c:pt>
                <c:pt idx="2">
                  <c:v>30185.92</c:v>
                </c:pt>
                <c:pt idx="3">
                  <c:v>29791</c:v>
                </c:pt>
                <c:pt idx="4">
                  <c:v>25140</c:v>
                </c:pt>
                <c:pt idx="5">
                  <c:v>24382.36</c:v>
                </c:pt>
                <c:pt idx="6">
                  <c:v>28717.6</c:v>
                </c:pt>
                <c:pt idx="7">
                  <c:v>34407.4424</c:v>
                </c:pt>
                <c:pt idx="8">
                  <c:v>38735.3364</c:v>
                </c:pt>
                <c:pt idx="9">
                  <c:v>36926.241941</c:v>
                </c:pt>
                <c:pt idx="10">
                  <c:v>35982.618353</c:v>
                </c:pt>
                <c:pt idx="11">
                  <c:v>39080.959762</c:v>
                </c:pt>
                <c:pt idx="12">
                  <c:v>38005.800792</c:v>
                </c:pt>
                <c:pt idx="13">
                  <c:v>33669.43056</c:v>
                </c:pt>
                <c:pt idx="14">
                  <c:v>33996.56453</c:v>
                </c:pt>
                <c:pt idx="15">
                  <c:v>37475.2165454545</c:v>
                </c:pt>
                <c:pt idx="16">
                  <c:v>46252.50996</c:v>
                </c:pt>
                <c:pt idx="17">
                  <c:v>52818.066285</c:v>
                </c:pt>
                <c:pt idx="18">
                  <c:v>51245.87857</c:v>
                </c:pt>
                <c:pt idx="19">
                  <c:v>63743.547844</c:v>
                </c:pt>
                <c:pt idx="20">
                  <c:v>81917.491564</c:v>
                </c:pt>
                <c:pt idx="21">
                  <c:v>79962.136388</c:v>
                </c:pt>
                <c:pt idx="22">
                  <c:v>80120.7042849506</c:v>
                </c:pt>
                <c:pt idx="23">
                  <c:v>79098.5444137625</c:v>
                </c:pt>
                <c:pt idx="24">
                  <c:v>79382.105937843</c:v>
                </c:pt>
                <c:pt idx="25">
                  <c:v>68619.7215525521</c:v>
                </c:pt>
                <c:pt idx="26">
                  <c:v>72109.6378668473</c:v>
                </c:pt>
                <c:pt idx="27">
                  <c:v>80741.0426002032</c:v>
                </c:pt>
                <c:pt idx="28">
                  <c:v>114758.460857433</c:v>
                </c:pt>
                <c:pt idx="29">
                  <c:v>118212.662886014</c:v>
                </c:pt>
                <c:pt idx="30">
                  <c:v>129235.088326597</c:v>
                </c:pt>
                <c:pt idx="31">
                  <c:v>117480.262886015</c:v>
                </c:pt>
                <c:pt idx="32">
                  <c:v>98253.9882269802</c:v>
                </c:pt>
                <c:pt idx="33">
                  <c:v>92858.4349845709</c:v>
                </c:pt>
                <c:pt idx="34">
                  <c:v>117436.298493914</c:v>
                </c:pt>
                <c:pt idx="35">
                  <c:v>112081.285792045</c:v>
                </c:pt>
                <c:pt idx="36">
                  <c:v>126581.523897652</c:v>
                </c:pt>
                <c:pt idx="37">
                  <c:v>123737.584213384</c:v>
                </c:pt>
                <c:pt idx="38">
                  <c:v>120908.644529116</c:v>
                </c:pt>
                <c:pt idx="39">
                  <c:v>116848.335002715</c:v>
                </c:pt>
                <c:pt idx="40">
                  <c:v>98130.0084233388</c:v>
                </c:pt>
                <c:pt idx="41">
                  <c:v>91646.4328968801</c:v>
                </c:pt>
                <c:pt idx="42">
                  <c:v>97347.6084233388</c:v>
                </c:pt>
                <c:pt idx="43">
                  <c:v>69071.4810016289</c:v>
                </c:pt>
                <c:pt idx="44">
                  <c:v>72306.2326332936</c:v>
                </c:pt>
                <c:pt idx="45">
                  <c:v>76741.3014755131</c:v>
                </c:pt>
                <c:pt idx="46">
                  <c:v>78752.2983966229</c:v>
                </c:pt>
                <c:pt idx="47">
                  <c:v>65311.5153305191</c:v>
                </c:pt>
                <c:pt idx="48">
                  <c:v>67295.2395243562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charts!$D$1</c:f>
              <c:strCache>
                <c:ptCount val="1"/>
                <c:pt idx="0">
                  <c:v>Outstanding debt + interests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charts!$A$2:$A$150</c:f>
              <c:strCache>
                <c:ptCount val="149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strCache>
            </c:strRef>
          </c:cat>
          <c:val>
            <c:numRef>
              <c:f>charts!$D$2:$D$150</c:f>
              <c:numCache>
                <c:formatCode>General</c:formatCode>
                <c:ptCount val="149"/>
                <c:pt idx="0">
                  <c:v>43944.33</c:v>
                </c:pt>
                <c:pt idx="1">
                  <c:v>43608.13</c:v>
                </c:pt>
                <c:pt idx="2">
                  <c:v>43271.93</c:v>
                </c:pt>
                <c:pt idx="3">
                  <c:v>42935.73</c:v>
                </c:pt>
                <c:pt idx="4">
                  <c:v>42479</c:v>
                </c:pt>
                <c:pt idx="5">
                  <c:v>42113.33</c:v>
                </c:pt>
                <c:pt idx="6">
                  <c:v>41747.13</c:v>
                </c:pt>
                <c:pt idx="7">
                  <c:v>41380.93</c:v>
                </c:pt>
                <c:pt idx="8">
                  <c:v>41014.73</c:v>
                </c:pt>
                <c:pt idx="9">
                  <c:v>40648.53</c:v>
                </c:pt>
                <c:pt idx="10">
                  <c:v>40282.33</c:v>
                </c:pt>
                <c:pt idx="11">
                  <c:v>39916.13</c:v>
                </c:pt>
                <c:pt idx="12">
                  <c:v>39549.93</c:v>
                </c:pt>
                <c:pt idx="13">
                  <c:v>39183.73</c:v>
                </c:pt>
                <c:pt idx="14">
                  <c:v>38817.53</c:v>
                </c:pt>
                <c:pt idx="15">
                  <c:v>38451.33</c:v>
                </c:pt>
                <c:pt idx="16">
                  <c:v>38085.13</c:v>
                </c:pt>
                <c:pt idx="17">
                  <c:v>37718.9300000001</c:v>
                </c:pt>
                <c:pt idx="18">
                  <c:v>37352.7300000001</c:v>
                </c:pt>
                <c:pt idx="19">
                  <c:v>36986.5300000001</c:v>
                </c:pt>
                <c:pt idx="20">
                  <c:v>36620.3300000001</c:v>
                </c:pt>
                <c:pt idx="21">
                  <c:v>36254.1300000001</c:v>
                </c:pt>
                <c:pt idx="22">
                  <c:v>35887.9300000001</c:v>
                </c:pt>
                <c:pt idx="23">
                  <c:v>35521.7300000001</c:v>
                </c:pt>
                <c:pt idx="24">
                  <c:v>35155.5300000001</c:v>
                </c:pt>
                <c:pt idx="25">
                  <c:v>34789.3300000001</c:v>
                </c:pt>
                <c:pt idx="26">
                  <c:v>34423.1300000001</c:v>
                </c:pt>
                <c:pt idx="27">
                  <c:v>34056.9300000001</c:v>
                </c:pt>
                <c:pt idx="28">
                  <c:v>33690.7300000001</c:v>
                </c:pt>
                <c:pt idx="29">
                  <c:v>33324.5300000001</c:v>
                </c:pt>
                <c:pt idx="30">
                  <c:v>32958.3300000001</c:v>
                </c:pt>
                <c:pt idx="31">
                  <c:v>32592.1300000001</c:v>
                </c:pt>
                <c:pt idx="32">
                  <c:v>32225.9300000001</c:v>
                </c:pt>
                <c:pt idx="33">
                  <c:v>31859.7300000001</c:v>
                </c:pt>
                <c:pt idx="34">
                  <c:v>31493.5300000001</c:v>
                </c:pt>
                <c:pt idx="35">
                  <c:v>31127.3300000001</c:v>
                </c:pt>
                <c:pt idx="36">
                  <c:v>30761.1300000001</c:v>
                </c:pt>
                <c:pt idx="37">
                  <c:v>30394.9300000001</c:v>
                </c:pt>
                <c:pt idx="38">
                  <c:v>30028.7300000001</c:v>
                </c:pt>
                <c:pt idx="39">
                  <c:v>29662.5300000001</c:v>
                </c:pt>
                <c:pt idx="40">
                  <c:v>29296.3300000001</c:v>
                </c:pt>
                <c:pt idx="41">
                  <c:v>28930.1300000001</c:v>
                </c:pt>
                <c:pt idx="42">
                  <c:v>28563.9300000001</c:v>
                </c:pt>
                <c:pt idx="43">
                  <c:v>28197.7300000001</c:v>
                </c:pt>
                <c:pt idx="44">
                  <c:v>27831.5300000001</c:v>
                </c:pt>
                <c:pt idx="45">
                  <c:v>27465.3300000001</c:v>
                </c:pt>
                <c:pt idx="46">
                  <c:v>27099.1300000001</c:v>
                </c:pt>
                <c:pt idx="47">
                  <c:v>26732.9300000001</c:v>
                </c:pt>
                <c:pt idx="48">
                  <c:v>26366.7300000001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49274265"/>
        <c:axId val="86904572"/>
      </c:lineChart>
      <c:catAx>
        <c:axId val="49274265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 rot="-5400000"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86904572"/>
        <c:crossesAt val="0"/>
        <c:auto val="1"/>
        <c:lblAlgn val="ctr"/>
        <c:lblOffset val="100"/>
        <c:noMultiLvlLbl val="0"/>
      </c:catAx>
      <c:valAx>
        <c:axId val="8690457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minorGridlines>
          <c:spPr>
            <a:ln w="0">
              <a:solidFill>
                <a:srgbClr val="dddddd"/>
              </a:solidFill>
            </a:ln>
          </c:spPr>
        </c:minorGridlines>
        <c:numFmt formatCode="[$€-413]\ #,##0;[RED][$€-413]\ #,##0\-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9274265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133463773271671"/>
          <c:y val="0.0474796450461989"/>
          <c:w val="0.268291236807779"/>
          <c:h val="0.213429695361815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18709011863533"/>
          <c:y val="0.0422139889974178"/>
          <c:w val="0.842605555964925"/>
          <c:h val="0.743572471090154"/>
        </c:manualLayout>
      </c:layout>
      <c:lineChart>
        <c:grouping val="standard"/>
        <c:varyColors val="0"/>
        <c:ser>
          <c:idx val="0"/>
          <c:order val="0"/>
          <c:tx>
            <c:strRef>
              <c:f>charts!$E$1</c:f>
              <c:strCache>
                <c:ptCount val="1"/>
                <c:pt idx="0">
                  <c:v>Total BTC Stack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charts!$A$2:$A$50</c:f>
              <c:numCache>
                <c:formatCode>yyyy\-mm\-dd</c:formatCode>
                <c:ptCount val="49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</c:numCache>
            </c:numRef>
          </c:cat>
          <c:val>
            <c:numRef>
              <c:f>charts!$E$2:$E$50</c:f>
              <c:numCache>
                <c:formatCode>General</c:formatCode>
                <c:ptCount val="49"/>
                <c:pt idx="0">
                  <c:v>0.2083</c:v>
                </c:pt>
                <c:pt idx="1">
                  <c:v>0.4183</c:v>
                </c:pt>
                <c:pt idx="2">
                  <c:v>0.6628</c:v>
                </c:pt>
                <c:pt idx="3">
                  <c:v>0.9128</c:v>
                </c:pt>
                <c:pt idx="4">
                  <c:v>1.1628</c:v>
                </c:pt>
                <c:pt idx="5">
                  <c:v>1.4692</c:v>
                </c:pt>
                <c:pt idx="6">
                  <c:v>1.4692</c:v>
                </c:pt>
                <c:pt idx="7">
                  <c:v>1.4692</c:v>
                </c:pt>
                <c:pt idx="8">
                  <c:v>1.4692</c:v>
                </c:pt>
                <c:pt idx="9">
                  <c:v>1.44355897</c:v>
                </c:pt>
                <c:pt idx="10">
                  <c:v>1.44355897</c:v>
                </c:pt>
                <c:pt idx="11">
                  <c:v>1.41791794</c:v>
                </c:pt>
                <c:pt idx="12">
                  <c:v>1.41791794</c:v>
                </c:pt>
                <c:pt idx="13">
                  <c:v>1.38666794</c:v>
                </c:pt>
                <c:pt idx="14">
                  <c:v>1.38666794</c:v>
                </c:pt>
                <c:pt idx="15">
                  <c:v>1.35916794</c:v>
                </c:pt>
                <c:pt idx="16">
                  <c:v>1.35916794</c:v>
                </c:pt>
                <c:pt idx="17">
                  <c:v>1.33998635</c:v>
                </c:pt>
                <c:pt idx="18">
                  <c:v>1.33998635</c:v>
                </c:pt>
                <c:pt idx="19">
                  <c:v>1.32429598</c:v>
                </c:pt>
                <c:pt idx="20">
                  <c:v>1.32429598</c:v>
                </c:pt>
                <c:pt idx="21">
                  <c:v>1.31191974237624</c:v>
                </c:pt>
                <c:pt idx="22">
                  <c:v>1.31191974237624</c:v>
                </c:pt>
                <c:pt idx="23">
                  <c:v>1.29952304816136</c:v>
                </c:pt>
                <c:pt idx="24">
                  <c:v>1.29952304816136</c:v>
                </c:pt>
                <c:pt idx="25">
                  <c:v>1.28537210476513</c:v>
                </c:pt>
                <c:pt idx="26">
                  <c:v>1.28537210476513</c:v>
                </c:pt>
                <c:pt idx="27">
                  <c:v>1.27346734286037</c:v>
                </c:pt>
                <c:pt idx="28">
                  <c:v>1.27346734286037</c:v>
                </c:pt>
                <c:pt idx="29">
                  <c:v>1.26540282673134</c:v>
                </c:pt>
                <c:pt idx="30">
                  <c:v>1.26540282673134</c:v>
                </c:pt>
                <c:pt idx="31">
                  <c:v>1.25733831060231</c:v>
                </c:pt>
                <c:pt idx="32">
                  <c:v>1.25733831060231</c:v>
                </c:pt>
                <c:pt idx="33">
                  <c:v>1.24720317546717</c:v>
                </c:pt>
                <c:pt idx="34">
                  <c:v>1.24720317546717</c:v>
                </c:pt>
                <c:pt idx="35">
                  <c:v>1.23886984213384</c:v>
                </c:pt>
                <c:pt idx="36">
                  <c:v>1.23886984213384</c:v>
                </c:pt>
                <c:pt idx="37">
                  <c:v>1.23136984213384</c:v>
                </c:pt>
                <c:pt idx="38">
                  <c:v>1.23136984213384</c:v>
                </c:pt>
                <c:pt idx="39">
                  <c:v>1.22347510529173</c:v>
                </c:pt>
                <c:pt idx="40">
                  <c:v>1.22347510529173</c:v>
                </c:pt>
                <c:pt idx="41">
                  <c:v>1.21347510529173</c:v>
                </c:pt>
                <c:pt idx="42">
                  <c:v>1.21347510529173</c:v>
                </c:pt>
                <c:pt idx="43">
                  <c:v>1.20031721055489</c:v>
                </c:pt>
                <c:pt idx="44">
                  <c:v>1.20031721055489</c:v>
                </c:pt>
                <c:pt idx="45">
                  <c:v>1.18859846055489</c:v>
                </c:pt>
                <c:pt idx="46">
                  <c:v>1.18859846055489</c:v>
                </c:pt>
                <c:pt idx="47">
                  <c:v>1.17496209691853</c:v>
                </c:pt>
                <c:pt idx="48">
                  <c:v>1.17496209691853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charts!$O$1</c:f>
              <c:strCache>
                <c:ptCount val="1"/>
                <c:pt idx="0">
                  <c:v>DCA Stack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charts!$A$2:$A$50</c:f>
              <c:numCache>
                <c:formatCode>yyyy\-mm\-dd</c:formatCode>
                <c:ptCount val="49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</c:numCache>
            </c:numRef>
          </c:cat>
          <c:val>
            <c:numRef>
              <c:f>charts!$O$2:$O$50</c:f>
              <c:numCache>
                <c:formatCode>General</c:formatCode>
                <c:ptCount val="49"/>
                <c:pt idx="0">
                  <c:v>0</c:v>
                </c:pt>
                <c:pt idx="1">
                  <c:v>0.0166454545454545</c:v>
                </c:pt>
                <c:pt idx="2">
                  <c:v>0.0349554545454545</c:v>
                </c:pt>
                <c:pt idx="3">
                  <c:v>0.0532654545454546</c:v>
                </c:pt>
                <c:pt idx="4">
                  <c:v>0.0756036545454546</c:v>
                </c:pt>
                <c:pt idx="5">
                  <c:v>0.0971448310160428</c:v>
                </c:pt>
                <c:pt idx="6">
                  <c:v>0.116418515226569</c:v>
                </c:pt>
                <c:pt idx="7">
                  <c:v>0.132256245526716</c:v>
                </c:pt>
                <c:pt idx="8">
                  <c:v>0.14617120543856</c:v>
                </c:pt>
                <c:pt idx="9">
                  <c:v>0.160645513738955</c:v>
                </c:pt>
                <c:pt idx="10">
                  <c:v>0.175352341048192</c:v>
                </c:pt>
                <c:pt idx="11">
                  <c:v>0.188766260462112</c:v>
                </c:pt>
                <c:pt idx="12">
                  <c:v>0.202430439566589</c:v>
                </c:pt>
                <c:pt idx="13">
                  <c:v>0.217688772899923</c:v>
                </c:pt>
                <c:pt idx="14">
                  <c:v>0.232635711675433</c:v>
                </c:pt>
                <c:pt idx="15">
                  <c:v>0.246063045008766</c:v>
                </c:pt>
                <c:pt idx="16">
                  <c:v>0.25683363324406</c:v>
                </c:pt>
                <c:pt idx="17">
                  <c:v>0.266199362144316</c:v>
                </c:pt>
                <c:pt idx="18">
                  <c:v>0.275785749578871</c:v>
                </c:pt>
                <c:pt idx="19">
                  <c:v>0.28344683744498</c:v>
                </c:pt>
                <c:pt idx="20">
                  <c:v>0.289372403788022</c:v>
                </c:pt>
                <c:pt idx="21">
                  <c:v>0.295415308078451</c:v>
                </c:pt>
                <c:pt idx="22">
                  <c:v>0.301418586766976</c:v>
                </c:pt>
                <c:pt idx="23">
                  <c:v>0.30747147932896</c:v>
                </c:pt>
                <c:pt idx="24">
                  <c:v>0.313474758017485</c:v>
                </c:pt>
                <c:pt idx="25">
                  <c:v>0.320384191979749</c:v>
                </c:pt>
                <c:pt idx="26">
                  <c:v>0.326923477694035</c:v>
                </c:pt>
                <c:pt idx="27">
                  <c:v>0.332736176106733</c:v>
                </c:pt>
                <c:pt idx="28">
                  <c:v>0.336805064995622</c:v>
                </c:pt>
                <c:pt idx="29">
                  <c:v>0.340742699404224</c:v>
                </c:pt>
                <c:pt idx="30">
                  <c:v>0.344332895482654</c:v>
                </c:pt>
                <c:pt idx="31">
                  <c:v>0.348270529891256</c:v>
                </c:pt>
                <c:pt idx="32">
                  <c:v>0.352965401686128</c:v>
                </c:pt>
                <c:pt idx="33">
                  <c:v>0.357914050334776</c:v>
                </c:pt>
                <c:pt idx="34">
                  <c:v>0.361809795015627</c:v>
                </c:pt>
                <c:pt idx="35">
                  <c:v>0.365878683904516</c:v>
                </c:pt>
                <c:pt idx="36">
                  <c:v>0.369468879982947</c:v>
                </c:pt>
                <c:pt idx="37">
                  <c:v>0.373130879982947</c:v>
                </c:pt>
                <c:pt idx="38">
                  <c:v>0.376867614676825</c:v>
                </c:pt>
                <c:pt idx="39">
                  <c:v>0.38072235151893</c:v>
                </c:pt>
                <c:pt idx="40">
                  <c:v>0.38529985151893</c:v>
                </c:pt>
                <c:pt idx="41">
                  <c:v>0.390182518185597</c:v>
                </c:pt>
                <c:pt idx="42">
                  <c:v>0.394760018185597</c:v>
                </c:pt>
                <c:pt idx="43">
                  <c:v>0.401184579589106</c:v>
                </c:pt>
                <c:pt idx="44">
                  <c:v>0.407287912922439</c:v>
                </c:pt>
                <c:pt idx="45">
                  <c:v>0.413009787922439</c:v>
                </c:pt>
                <c:pt idx="46">
                  <c:v>0.418558272770924</c:v>
                </c:pt>
                <c:pt idx="47">
                  <c:v>0.425216454589106</c:v>
                </c:pt>
                <c:pt idx="48">
                  <c:v>0.431641015992614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96898265"/>
        <c:axId val="43066494"/>
      </c:lineChart>
      <c:dateAx>
        <c:axId val="96898265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3066494"/>
        <c:crosses val="autoZero"/>
        <c:auto val="1"/>
        <c:lblOffset val="100"/>
        <c:baseTimeUnit val="months"/>
        <c:noMultiLvlLbl val="0"/>
      </c:dateAx>
      <c:valAx>
        <c:axId val="4306649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96898265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107321376065863"/>
          <c:y val="0.0420581655480984"/>
          <c:w val="0.233754778006469"/>
          <c:h val="0.15290827740492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17896047307812"/>
          <c:y val="0.0423661971830986"/>
          <c:w val="0.854777466542173"/>
          <c:h val="0.742647887323944"/>
        </c:manualLayout>
      </c:layout>
      <c:lineChart>
        <c:grouping val="standar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Total Stack Value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charts!$A$2:$A$150</c:f>
              <c:strCache>
                <c:ptCount val="149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strCache>
            </c:strRef>
          </c:cat>
          <c:val>
            <c:numRef>
              <c:f>charts!$B$2:$B$150</c:f>
              <c:numCache>
                <c:formatCode>General</c:formatCode>
                <c:ptCount val="149"/>
                <c:pt idx="0">
                  <c:v>33000.1990407674</c:v>
                </c:pt>
                <c:pt idx="1">
                  <c:v>33065.2826666667</c:v>
                </c:pt>
                <c:pt idx="2">
                  <c:v>30185.92</c:v>
                </c:pt>
                <c:pt idx="3">
                  <c:v>29791</c:v>
                </c:pt>
                <c:pt idx="4">
                  <c:v>25140</c:v>
                </c:pt>
                <c:pt idx="5">
                  <c:v>24382.36</c:v>
                </c:pt>
                <c:pt idx="6">
                  <c:v>28717.6</c:v>
                </c:pt>
                <c:pt idx="7">
                  <c:v>34407.4424</c:v>
                </c:pt>
                <c:pt idx="8">
                  <c:v>38735.3364</c:v>
                </c:pt>
                <c:pt idx="9">
                  <c:v>36926.241941</c:v>
                </c:pt>
                <c:pt idx="10">
                  <c:v>35982.618353</c:v>
                </c:pt>
                <c:pt idx="11">
                  <c:v>39080.959762</c:v>
                </c:pt>
                <c:pt idx="12">
                  <c:v>38005.800792</c:v>
                </c:pt>
                <c:pt idx="13">
                  <c:v>33669.43056</c:v>
                </c:pt>
                <c:pt idx="14">
                  <c:v>33996.56453</c:v>
                </c:pt>
                <c:pt idx="15">
                  <c:v>37475.2165454545</c:v>
                </c:pt>
                <c:pt idx="16">
                  <c:v>46252.50996</c:v>
                </c:pt>
                <c:pt idx="17">
                  <c:v>52818.066285</c:v>
                </c:pt>
                <c:pt idx="18">
                  <c:v>51245.87857</c:v>
                </c:pt>
                <c:pt idx="19">
                  <c:v>63743.547844</c:v>
                </c:pt>
                <c:pt idx="20">
                  <c:v>81917.491564</c:v>
                </c:pt>
                <c:pt idx="21">
                  <c:v>79962.136388</c:v>
                </c:pt>
                <c:pt idx="22">
                  <c:v>80120.7042849506</c:v>
                </c:pt>
                <c:pt idx="23">
                  <c:v>79098.5444137625</c:v>
                </c:pt>
                <c:pt idx="24">
                  <c:v>79382.105937843</c:v>
                </c:pt>
                <c:pt idx="25">
                  <c:v>68619.7215525521</c:v>
                </c:pt>
                <c:pt idx="26">
                  <c:v>72109.6378668473</c:v>
                </c:pt>
                <c:pt idx="27">
                  <c:v>80741.0426002032</c:v>
                </c:pt>
                <c:pt idx="28">
                  <c:v>114758.460857433</c:v>
                </c:pt>
                <c:pt idx="29">
                  <c:v>118212.662886014</c:v>
                </c:pt>
                <c:pt idx="30">
                  <c:v>129235.088326597</c:v>
                </c:pt>
                <c:pt idx="31">
                  <c:v>117480.262886015</c:v>
                </c:pt>
                <c:pt idx="32">
                  <c:v>98253.9882269802</c:v>
                </c:pt>
                <c:pt idx="33">
                  <c:v>92858.4349845709</c:v>
                </c:pt>
                <c:pt idx="34">
                  <c:v>117436.298493914</c:v>
                </c:pt>
                <c:pt idx="35">
                  <c:v>112081.285792045</c:v>
                </c:pt>
                <c:pt idx="36">
                  <c:v>126581.523897652</c:v>
                </c:pt>
                <c:pt idx="37">
                  <c:v>123737.584213384</c:v>
                </c:pt>
                <c:pt idx="38">
                  <c:v>120908.644529116</c:v>
                </c:pt>
                <c:pt idx="39">
                  <c:v>116848.335002715</c:v>
                </c:pt>
                <c:pt idx="40">
                  <c:v>98130.0084233388</c:v>
                </c:pt>
                <c:pt idx="41">
                  <c:v>91646.4328968801</c:v>
                </c:pt>
                <c:pt idx="42">
                  <c:v>97347.6084233388</c:v>
                </c:pt>
                <c:pt idx="43">
                  <c:v>69071.4810016289</c:v>
                </c:pt>
                <c:pt idx="44">
                  <c:v>72306.2326332936</c:v>
                </c:pt>
                <c:pt idx="45">
                  <c:v>76741.3014755131</c:v>
                </c:pt>
                <c:pt idx="46">
                  <c:v>78752.2983966229</c:v>
                </c:pt>
                <c:pt idx="47">
                  <c:v>65311.5153305191</c:v>
                </c:pt>
                <c:pt idx="48">
                  <c:v>67295.2395243562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charts!$P$1</c:f>
              <c:strCache>
                <c:ptCount val="1"/>
                <c:pt idx="0">
                  <c:v>DCA Value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charts!$A$2:$A$150</c:f>
              <c:strCache>
                <c:ptCount val="149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strCache>
            </c:strRef>
          </c:cat>
          <c:val>
            <c:numRef>
              <c:f>charts!$P$2:$P$150</c:f>
              <c:numCache>
                <c:formatCode>General</c:formatCode>
                <c:ptCount val="149"/>
                <c:pt idx="0">
                  <c:v>0</c:v>
                </c:pt>
                <c:pt idx="1">
                  <c:v>366.2</c:v>
                </c:pt>
                <c:pt idx="2">
                  <c:v>699.109090909091</c:v>
                </c:pt>
                <c:pt idx="3">
                  <c:v>1065.30909090909</c:v>
                </c:pt>
                <c:pt idx="4">
                  <c:v>1239.4041728763</c:v>
                </c:pt>
                <c:pt idx="5">
                  <c:v>1651.46212727273</c:v>
                </c:pt>
                <c:pt idx="6">
                  <c:v>2211.95178930481</c:v>
                </c:pt>
                <c:pt idx="7">
                  <c:v>3058.02890906873</c:v>
                </c:pt>
                <c:pt idx="8">
                  <c:v>3846.78761352659</c:v>
                </c:pt>
                <c:pt idx="9">
                  <c:v>4064.33149759557</c:v>
                </c:pt>
                <c:pt idx="10">
                  <c:v>4366.27329209999</c:v>
                </c:pt>
                <c:pt idx="11">
                  <c:v>5153.31891061565</c:v>
                </c:pt>
                <c:pt idx="12">
                  <c:v>5425.1357803846</c:v>
                </c:pt>
                <c:pt idx="13">
                  <c:v>5224.53054959815</c:v>
                </c:pt>
                <c:pt idx="14">
                  <c:v>5699.57493604811</c:v>
                </c:pt>
                <c:pt idx="15">
                  <c:v>6710.81031842091</c:v>
                </c:pt>
                <c:pt idx="16">
                  <c:v>8732.34353029805</c:v>
                </c:pt>
                <c:pt idx="17">
                  <c:v>10408.3950598428</c:v>
                </c:pt>
                <c:pt idx="18">
                  <c:v>10535.0156339129</c:v>
                </c:pt>
                <c:pt idx="19">
                  <c:v>13548.75882987</c:v>
                </c:pt>
                <c:pt idx="20">
                  <c:v>17883.2145540998</c:v>
                </c:pt>
                <c:pt idx="21">
                  <c:v>17902.1676695541</c:v>
                </c:pt>
                <c:pt idx="22">
                  <c:v>18386.5337927855</c:v>
                </c:pt>
                <c:pt idx="23">
                  <c:v>18602.0244994021</c:v>
                </c:pt>
                <c:pt idx="24">
                  <c:v>19121.9602390666</c:v>
                </c:pt>
                <c:pt idx="25">
                  <c:v>16980.3621749267</c:v>
                </c:pt>
                <c:pt idx="26">
                  <c:v>18307.7147508659</c:v>
                </c:pt>
                <c:pt idx="27">
                  <c:v>20962.3790947242</c:v>
                </c:pt>
                <c:pt idx="28">
                  <c:v>30312.455849606</c:v>
                </c:pt>
                <c:pt idx="29">
                  <c:v>31689.0710445929</c:v>
                </c:pt>
                <c:pt idx="30">
                  <c:v>35121.9553392307</c:v>
                </c:pt>
                <c:pt idx="31">
                  <c:v>32389.1592798868</c:v>
                </c:pt>
                <c:pt idx="32">
                  <c:v>27531.301331518</c:v>
                </c:pt>
                <c:pt idx="33">
                  <c:v>26485.6397247735</c:v>
                </c:pt>
                <c:pt idx="34">
                  <c:v>34010.1207314689</c:v>
                </c:pt>
                <c:pt idx="35">
                  <c:v>32929.0815514064</c:v>
                </c:pt>
                <c:pt idx="36">
                  <c:v>37685.8257582606</c:v>
                </c:pt>
                <c:pt idx="37">
                  <c:v>37313.0879982947</c:v>
                </c:pt>
                <c:pt idx="38">
                  <c:v>36933.0262383288</c:v>
                </c:pt>
                <c:pt idx="39">
                  <c:v>36168.6233942984</c:v>
                </c:pt>
                <c:pt idx="40">
                  <c:v>30823.9881215144</c:v>
                </c:pt>
                <c:pt idx="41">
                  <c:v>29263.6888639198</c:v>
                </c:pt>
                <c:pt idx="42">
                  <c:v>31580.8014548477</c:v>
                </c:pt>
                <c:pt idx="43">
                  <c:v>22867.521036579</c:v>
                </c:pt>
                <c:pt idx="44">
                  <c:v>24437.2747753463</c:v>
                </c:pt>
                <c:pt idx="45">
                  <c:v>26432.6264270361</c:v>
                </c:pt>
                <c:pt idx="46">
                  <c:v>27624.846002881</c:v>
                </c:pt>
                <c:pt idx="47">
                  <c:v>23386.9050024008</c:v>
                </c:pt>
                <c:pt idx="48">
                  <c:v>24603.537911579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35089787"/>
        <c:axId val="46596642"/>
      </c:lineChart>
      <c:catAx>
        <c:axId val="35089787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 rot="-5400000"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6596642"/>
        <c:crossesAt val="0"/>
        <c:auto val="1"/>
        <c:lblAlgn val="ctr"/>
        <c:lblOffset val="100"/>
        <c:noMultiLvlLbl val="0"/>
      </c:catAx>
      <c:valAx>
        <c:axId val="4659664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minorGridlines>
          <c:spPr>
            <a:ln w="0">
              <a:solidFill>
                <a:srgbClr val="dddddd"/>
              </a:solidFill>
            </a:ln>
          </c:spPr>
        </c:minorGridlines>
        <c:numFmt formatCode="[$€-413]\ #,##0;[RED][$€-413]\ #,##0\-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35089787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12666169710523"/>
          <c:y val="0.066793893129771"/>
          <c:w val="0.268294198037023"/>
          <c:h val="0.21340368208352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51931116241343"/>
          <c:y val="0.0717493824388053"/>
          <c:w val="0.810008111312161"/>
          <c:h val="0.785425555805075"/>
        </c:manualLayout>
      </c:layout>
      <c:lineChart>
        <c:grouping val="standard"/>
        <c:varyColors val="0"/>
        <c:ser>
          <c:idx val="0"/>
          <c:order val="0"/>
          <c:tx>
            <c:strRef>
              <c:f>charts!$I$1</c:f>
              <c:strCache>
                <c:ptCount val="1"/>
                <c:pt idx="0">
                  <c:v>integrated_exit_value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charts!$A$2:$A$121</c:f>
              <c:numCache>
                <c:formatCode>yyyy\-mm\-dd</c:formatCode>
                <c:ptCount val="120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cat>
          <c:val>
            <c:numRef>
              <c:f>charts!$I$2:$I$121</c:f>
              <c:numCache>
                <c:formatCode>General</c:formatCode>
                <c:ptCount val="120"/>
                <c:pt idx="1">
                  <c:v>-836.05765</c:v>
                </c:pt>
                <c:pt idx="2">
                  <c:v>-2706.32055</c:v>
                </c:pt>
                <c:pt idx="3">
                  <c:v>-5185.0686</c:v>
                </c:pt>
                <c:pt idx="4">
                  <c:v>-9920.82910901641</c:v>
                </c:pt>
                <c:pt idx="5">
                  <c:v>-16455.5194180328</c:v>
                </c:pt>
                <c:pt idx="6">
                  <c:v>-21222.0568680328</c:v>
                </c:pt>
                <c:pt idx="7">
                  <c:v>-21648.4374680328</c:v>
                </c:pt>
                <c:pt idx="8">
                  <c:v>-16855.7688680328</c:v>
                </c:pt>
                <c:pt idx="9">
                  <c:v>-10592.4690975328</c:v>
                </c:pt>
                <c:pt idx="10">
                  <c:v>-5493.24150053281</c:v>
                </c:pt>
                <c:pt idx="11">
                  <c:v>896.69235696719</c:v>
                </c:pt>
                <c:pt idx="12">
                  <c:v>8512.63033396719</c:v>
                </c:pt>
                <c:pt idx="13">
                  <c:v>13638.2872099672</c:v>
                </c:pt>
                <c:pt idx="14">
                  <c:v>16975.8851049672</c:v>
                </c:pt>
                <c:pt idx="15">
                  <c:v>22434.0158426944</c:v>
                </c:pt>
                <c:pt idx="16">
                  <c:v>34238.8448954217</c:v>
                </c:pt>
                <c:pt idx="17">
                  <c:v>53934.9152179217</c:v>
                </c:pt>
                <c:pt idx="18">
                  <c:v>76348.5820954217</c:v>
                </c:pt>
                <c:pt idx="19">
                  <c:v>104447.033202422</c:v>
                </c:pt>
                <c:pt idx="20">
                  <c:v>148104.445256422</c:v>
                </c:pt>
                <c:pt idx="21">
                  <c:v>200095.391782422</c:v>
                </c:pt>
                <c:pt idx="22">
                  <c:v>251413.305968897</c:v>
                </c:pt>
                <c:pt idx="23">
                  <c:v>302525.881318254</c:v>
                </c:pt>
                <c:pt idx="24">
                  <c:v>353496.771094057</c:v>
                </c:pt>
                <c:pt idx="25">
                  <c:v>399457.034639255</c:v>
                </c:pt>
                <c:pt idx="26">
                  <c:v>442010.960348955</c:v>
                </c:pt>
                <c:pt idx="27">
                  <c:v>490856.58408248</c:v>
                </c:pt>
                <c:pt idx="28">
                  <c:v>561258.813261298</c:v>
                </c:pt>
                <c:pt idx="29">
                  <c:v>650630.172683022</c:v>
                </c:pt>
                <c:pt idx="30">
                  <c:v>747474.367839328</c:v>
                </c:pt>
                <c:pt idx="31">
                  <c:v>844188.086895634</c:v>
                </c:pt>
                <c:pt idx="32">
                  <c:v>925648.121102131</c:v>
                </c:pt>
                <c:pt idx="33">
                  <c:v>995035.293307907</c:v>
                </c:pt>
                <c:pt idx="34">
                  <c:v>1074252.85934715</c:v>
                </c:pt>
                <c:pt idx="35">
                  <c:v>1163322.28129013</c:v>
                </c:pt>
                <c:pt idx="36">
                  <c:v>1257205.94328498</c:v>
                </c:pt>
                <c:pt idx="37">
                  <c:v>1357160.5433405</c:v>
                </c:pt>
                <c:pt idx="38">
                  <c:v>1455814.84825388</c:v>
                </c:pt>
                <c:pt idx="39">
                  <c:v>1553177.00947513</c:v>
                </c:pt>
                <c:pt idx="40">
                  <c:v>1638104.19945136</c:v>
                </c:pt>
                <c:pt idx="41">
                  <c:v>1721124.17186439</c:v>
                </c:pt>
                <c:pt idx="42">
                  <c:v>1804144.14427741</c:v>
                </c:pt>
                <c:pt idx="43">
                  <c:v>1863773.6146399</c:v>
                </c:pt>
                <c:pt idx="44">
                  <c:v>1920285.46663915</c:v>
                </c:pt>
                <c:pt idx="45">
                  <c:v>1990809.97064926</c:v>
                </c:pt>
                <c:pt idx="46">
                  <c:v>2055517.61205924</c:v>
                </c:pt>
                <c:pt idx="47">
                  <c:v>2106212.60145837</c:v>
                </c:pt>
                <c:pt idx="48">
                  <c:v>2153430.59347583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charts!$R$1</c:f>
              <c:strCache>
                <c:ptCount val="1"/>
                <c:pt idx="0">
                  <c:v>integrated_dca_value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charts!$A$2:$A$121</c:f>
              <c:numCache>
                <c:formatCode>yyyy\-mm\-dd</c:formatCode>
                <c:ptCount val="120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cat>
          <c:val>
            <c:numRef>
              <c:f>charts!$R$2:$R$121</c:f>
              <c:numCache>
                <c:formatCode>General</c:formatCode>
                <c:ptCount val="120"/>
                <c:pt idx="1">
                  <c:v>183.1</c:v>
                </c:pt>
                <c:pt idx="2">
                  <c:v>715.754545454546</c:v>
                </c:pt>
                <c:pt idx="3">
                  <c:v>1597.96363636364</c:v>
                </c:pt>
                <c:pt idx="4">
                  <c:v>2750.32026825634</c:v>
                </c:pt>
                <c:pt idx="5">
                  <c:v>4195.75341833086</c:v>
                </c:pt>
                <c:pt idx="6">
                  <c:v>6127.46037661963</c:v>
                </c:pt>
                <c:pt idx="7">
                  <c:v>8762.4507258064</c:v>
                </c:pt>
                <c:pt idx="8">
                  <c:v>12214.8589871041</c:v>
                </c:pt>
                <c:pt idx="9">
                  <c:v>16170.4185426651</c:v>
                </c:pt>
                <c:pt idx="10">
                  <c:v>20385.7209375129</c:v>
                </c:pt>
                <c:pt idx="11">
                  <c:v>25145.5170388707</c:v>
                </c:pt>
                <c:pt idx="12">
                  <c:v>30434.7443843709</c:v>
                </c:pt>
                <c:pt idx="13">
                  <c:v>35759.5775493623</c:v>
                </c:pt>
                <c:pt idx="14">
                  <c:v>41221.6302921854</c:v>
                </c:pt>
                <c:pt idx="15">
                  <c:v>47426.8229194199</c:v>
                </c:pt>
                <c:pt idx="16">
                  <c:v>55148.3998437794</c:v>
                </c:pt>
                <c:pt idx="17">
                  <c:v>64718.7691388498</c:v>
                </c:pt>
                <c:pt idx="18">
                  <c:v>75190.4744857277</c:v>
                </c:pt>
                <c:pt idx="19">
                  <c:v>87232.3617176192</c:v>
                </c:pt>
                <c:pt idx="20">
                  <c:v>102948.348409604</c:v>
                </c:pt>
                <c:pt idx="21">
                  <c:v>120841.039521431</c:v>
                </c:pt>
                <c:pt idx="22">
                  <c:v>138985.390252601</c:v>
                </c:pt>
                <c:pt idx="23">
                  <c:v>157479.669398695</c:v>
                </c:pt>
                <c:pt idx="24">
                  <c:v>176341.661767929</c:v>
                </c:pt>
                <c:pt idx="25">
                  <c:v>194392.822974926</c:v>
                </c:pt>
                <c:pt idx="26">
                  <c:v>212036.861437822</c:v>
                </c:pt>
                <c:pt idx="27">
                  <c:v>231671.908360617</c:v>
                </c:pt>
                <c:pt idx="28">
                  <c:v>257309.325832782</c:v>
                </c:pt>
                <c:pt idx="29">
                  <c:v>288310.089279882</c:v>
                </c:pt>
                <c:pt idx="30">
                  <c:v>321715.602471794</c:v>
                </c:pt>
                <c:pt idx="31">
                  <c:v>355471.159781352</c:v>
                </c:pt>
                <c:pt idx="32">
                  <c:v>385431.390087055</c:v>
                </c:pt>
                <c:pt idx="33">
                  <c:v>412439.8606152</c:v>
                </c:pt>
                <c:pt idx="34">
                  <c:v>442687.740843322</c:v>
                </c:pt>
                <c:pt idx="35">
                  <c:v>476157.341984759</c:v>
                </c:pt>
                <c:pt idx="36">
                  <c:v>511464.795639593</c:v>
                </c:pt>
                <c:pt idx="37">
                  <c:v>548964.252517871</c:v>
                </c:pt>
                <c:pt idx="38">
                  <c:v>586087.309636182</c:v>
                </c:pt>
                <c:pt idx="39">
                  <c:v>622638.134452496</c:v>
                </c:pt>
                <c:pt idx="40">
                  <c:v>656134.440210402</c:v>
                </c:pt>
                <c:pt idx="41">
                  <c:v>686178.27870312</c:v>
                </c:pt>
                <c:pt idx="42">
                  <c:v>716600.523862503</c:v>
                </c:pt>
                <c:pt idx="43">
                  <c:v>743824.685108217</c:v>
                </c:pt>
                <c:pt idx="44">
                  <c:v>767477.083014179</c:v>
                </c:pt>
                <c:pt idx="45">
                  <c:v>792912.033615371</c:v>
                </c:pt>
                <c:pt idx="46">
                  <c:v>819940.769830329</c:v>
                </c:pt>
                <c:pt idx="47">
                  <c:v>845446.64533297</c:v>
                </c:pt>
                <c:pt idx="48">
                  <c:v>869441.86678996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57938616"/>
        <c:axId val="2508685"/>
      </c:lineChart>
      <c:dateAx>
        <c:axId val="57938616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508685"/>
        <c:crosses val="autoZero"/>
        <c:auto val="1"/>
        <c:lblOffset val="100"/>
        <c:baseTimeUnit val="months"/>
        <c:noMultiLvlLbl val="0"/>
      </c:dateAx>
      <c:valAx>
        <c:axId val="250868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.00\ [$€-803];[RED]\-#,##0.00\ [$€-803]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57938616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charts!$G$1</c:f>
              <c:strCache>
                <c:ptCount val="1"/>
                <c:pt idx="0">
                  <c:v>Exit value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charts!$A$2:$A$121</c:f>
              <c:numCache>
                <c:formatCode>yyyy\-mm\-dd</c:formatCode>
                <c:ptCount val="120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cat>
          <c:val>
            <c:numRef>
              <c:f>charts!$G$2:$G$121</c:f>
              <c:numCache>
                <c:formatCode>General</c:formatCode>
                <c:ptCount val="120"/>
                <c:pt idx="0">
                  <c:v>-330</c:v>
                </c:pt>
                <c:pt idx="1">
                  <c:v>-1342.1153</c:v>
                </c:pt>
                <c:pt idx="2">
                  <c:v>-2398.4105</c:v>
                </c:pt>
                <c:pt idx="3">
                  <c:v>-2559.0856</c:v>
                </c:pt>
                <c:pt idx="4">
                  <c:v>-6912.43541803281</c:v>
                </c:pt>
                <c:pt idx="5">
                  <c:v>-6156.9452</c:v>
                </c:pt>
                <c:pt idx="6">
                  <c:v>-3376.1297</c:v>
                </c:pt>
                <c:pt idx="7">
                  <c:v>2523.3685</c:v>
                </c:pt>
                <c:pt idx="8">
                  <c:v>7061.9687</c:v>
                </c:pt>
                <c:pt idx="9">
                  <c:v>5464.630841</c:v>
                </c:pt>
                <c:pt idx="10">
                  <c:v>4733.824353</c:v>
                </c:pt>
                <c:pt idx="11">
                  <c:v>8046.043362</c:v>
                </c:pt>
                <c:pt idx="12">
                  <c:v>7185.832592</c:v>
                </c:pt>
                <c:pt idx="13">
                  <c:v>3065.48116</c:v>
                </c:pt>
                <c:pt idx="14">
                  <c:v>3609.71463</c:v>
                </c:pt>
                <c:pt idx="15">
                  <c:v>7306.5468454545</c:v>
                </c:pt>
                <c:pt idx="16">
                  <c:v>16303.11126</c:v>
                </c:pt>
                <c:pt idx="17">
                  <c:v>23089.029385</c:v>
                </c:pt>
                <c:pt idx="18">
                  <c:v>21738.30437</c:v>
                </c:pt>
                <c:pt idx="19">
                  <c:v>34458.597844</c:v>
                </c:pt>
                <c:pt idx="20">
                  <c:v>52856.226264</c:v>
                </c:pt>
                <c:pt idx="21">
                  <c:v>51125.666788</c:v>
                </c:pt>
                <c:pt idx="22">
                  <c:v>51510.1615849506</c:v>
                </c:pt>
                <c:pt idx="23">
                  <c:v>50714.9891137625</c:v>
                </c:pt>
                <c:pt idx="24">
                  <c:v>51226.790437843</c:v>
                </c:pt>
                <c:pt idx="25">
                  <c:v>40693.7366525521</c:v>
                </c:pt>
                <c:pt idx="26">
                  <c:v>44414.1147668473</c:v>
                </c:pt>
                <c:pt idx="27">
                  <c:v>53277.1327002032</c:v>
                </c:pt>
                <c:pt idx="28">
                  <c:v>87527.3256574333</c:v>
                </c:pt>
                <c:pt idx="29">
                  <c:v>91215.3931860144</c:v>
                </c:pt>
                <c:pt idx="30">
                  <c:v>102472.997126597</c:v>
                </c:pt>
                <c:pt idx="31">
                  <c:v>90954.4409860146</c:v>
                </c:pt>
                <c:pt idx="32">
                  <c:v>71965.6274269802</c:v>
                </c:pt>
                <c:pt idx="33">
                  <c:v>66808.7169845709</c:v>
                </c:pt>
                <c:pt idx="34">
                  <c:v>91626.415093914</c:v>
                </c:pt>
                <c:pt idx="35">
                  <c:v>86512.4287920453</c:v>
                </c:pt>
                <c:pt idx="36">
                  <c:v>101254.895197652</c:v>
                </c:pt>
                <c:pt idx="37">
                  <c:v>98654.304913384</c:v>
                </c:pt>
                <c:pt idx="38">
                  <c:v>96070.0175291163</c:v>
                </c:pt>
                <c:pt idx="39">
                  <c:v>92255.5824027148</c:v>
                </c:pt>
                <c:pt idx="40">
                  <c:v>73784.3624233388</c:v>
                </c:pt>
                <c:pt idx="41">
                  <c:v>67549.1256968801</c:v>
                </c:pt>
                <c:pt idx="42">
                  <c:v>73499.8823233388</c:v>
                </c:pt>
                <c:pt idx="43">
                  <c:v>45474.5783016289</c:v>
                </c:pt>
                <c:pt idx="44">
                  <c:v>48961.4057332936</c:v>
                </c:pt>
                <c:pt idx="45">
                  <c:v>53649.8027755131</c:v>
                </c:pt>
                <c:pt idx="46">
                  <c:v>55915.4004966229</c:v>
                </c:pt>
                <c:pt idx="47">
                  <c:v>42730.4807305191</c:v>
                </c:pt>
                <c:pt idx="48">
                  <c:v>44971.3509243562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1230523"/>
        <c:axId val="98243146"/>
      </c:lineChart>
      <c:dateAx>
        <c:axId val="1230523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98243146"/>
        <c:crosses val="autoZero"/>
        <c:auto val="1"/>
        <c:lblOffset val="100"/>
        <c:baseTimeUnit val="months"/>
        <c:noMultiLvlLbl val="0"/>
      </c:dateAx>
      <c:valAx>
        <c:axId val="9824314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.00\ [$€-803];[RED]\-#,##0.00\ [$€-803]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1230523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17896047307812"/>
          <c:y val="0.0423661971830986"/>
          <c:w val="0.854777466542173"/>
          <c:h val="0.742647887323944"/>
        </c:manualLayout>
      </c:layout>
      <c:barChart>
        <c:barDir val="col"/>
        <c:grouping val="clustered"/>
        <c:varyColors val="0"/>
        <c:axId val="43336881"/>
        <c:axId val="23956810"/>
      </c:barChart>
      <c:catAx>
        <c:axId val="43336881"/>
        <c:scaling>
          <c:orientation val="minMax"/>
        </c:scaling>
        <c:delete val="0"/>
        <c:axPos val="b"/>
        <c:numFmt formatCode="General" sourceLinked="1"/>
        <c:tickLblPos val="none"/>
        <c:spPr>
          <a:ln w="0">
            <a:noFill/>
          </a:ln>
        </c:spPr>
        <c:txPr>
          <a:bodyPr/>
          <a:lstStyle/>
          <a:p>
            <a:pPr>
              <a:defRPr b="0" sz="1800" spc="-1"/>
            </a:pPr>
          </a:p>
        </c:txPr>
        <c:crossAx val="23956810"/>
        <c:auto val="1"/>
        <c:lblAlgn val="ctr"/>
        <c:lblOffset val="100"/>
        <c:noMultiLvlLbl val="0"/>
      </c:catAx>
      <c:valAx>
        <c:axId val="23956810"/>
        <c:scaling>
          <c:orientation val="minMax"/>
        </c:scaling>
        <c:delete val="0"/>
        <c:axPos val="l"/>
        <c:numFmt formatCode="General" sourceLinked="1"/>
        <c:tickLblPos val="none"/>
        <c:spPr>
          <a:ln w="0">
            <a:noFill/>
          </a:ln>
        </c:spPr>
        <c:txPr>
          <a:bodyPr/>
          <a:lstStyle/>
          <a:p>
            <a:pPr>
              <a:defRPr b="0" sz="1800" spc="-1"/>
            </a:pPr>
          </a:p>
        </c:txPr>
        <c:crossAx val="43336881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12659250512709"/>
          <c:y val="0.0667340748230536"/>
          <c:w val="0.268303293971411"/>
          <c:h val="0.213370786516854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charts!$N$1</c:f>
              <c:strCache>
                <c:ptCount val="1"/>
                <c:pt idx="0">
                  <c:v>integrated_exit_value (DCSAY)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charts!$A$2:$A$121</c:f>
              <c:numCache>
                <c:formatCode>yyyy\-mm\-dd</c:formatCode>
                <c:ptCount val="120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cat>
          <c:val>
            <c:numRef>
              <c:f>charts!$N$2:$N$121</c:f>
              <c:numCache>
                <c:formatCode>General</c:formatCode>
                <c:ptCount val="120"/>
                <c:pt idx="1">
                  <c:v>-195.516796282947</c:v>
                </c:pt>
                <c:pt idx="2">
                  <c:v>-1594.1783629496</c:v>
                </c:pt>
                <c:pt idx="3">
                  <c:v>-4424.9664129496</c:v>
                </c:pt>
                <c:pt idx="4">
                  <c:v>-9572.6744629496</c:v>
                </c:pt>
                <c:pt idx="5">
                  <c:v>-17217.6323129496</c:v>
                </c:pt>
                <c:pt idx="6">
                  <c:v>-22865.6897629496</c:v>
                </c:pt>
                <c:pt idx="7">
                  <c:v>-23292.0703629496</c:v>
                </c:pt>
                <c:pt idx="8">
                  <c:v>-18499.4017629496</c:v>
                </c:pt>
                <c:pt idx="9">
                  <c:v>-10644.6429629496</c:v>
                </c:pt>
                <c:pt idx="10">
                  <c:v>-3359.88551294959</c:v>
                </c:pt>
                <c:pt idx="11">
                  <c:v>2375.17928705041</c:v>
                </c:pt>
                <c:pt idx="12">
                  <c:v>9426.55698705042</c:v>
                </c:pt>
                <c:pt idx="13">
                  <c:v>16032.2781870504</c:v>
                </c:pt>
                <c:pt idx="14">
                  <c:v>21164.9785370504</c:v>
                </c:pt>
                <c:pt idx="15">
                  <c:v>28919.4641915959</c:v>
                </c:pt>
                <c:pt idx="16">
                  <c:v>43871.3754461414</c:v>
                </c:pt>
                <c:pt idx="17">
                  <c:v>67731.4176461414</c:v>
                </c:pt>
                <c:pt idx="18">
                  <c:v>94897.6920961414</c:v>
                </c:pt>
                <c:pt idx="19">
                  <c:v>128677.029996141</c:v>
                </c:pt>
                <c:pt idx="20">
                  <c:v>180016.082346141</c:v>
                </c:pt>
                <c:pt idx="21">
                  <c:v>240982.254896141</c:v>
                </c:pt>
                <c:pt idx="22">
                  <c:v>301586.108746141</c:v>
                </c:pt>
                <c:pt idx="23">
                  <c:v>362342.959746141</c:v>
                </c:pt>
                <c:pt idx="24">
                  <c:v>423327.424346141</c:v>
                </c:pt>
                <c:pt idx="25">
                  <c:v>479031.174146141</c:v>
                </c:pt>
                <c:pt idx="26">
                  <c:v>531291.820146141</c:v>
                </c:pt>
                <c:pt idx="27">
                  <c:v>587662.708946141</c:v>
                </c:pt>
                <c:pt idx="28">
                  <c:v>665843.940646141</c:v>
                </c:pt>
                <c:pt idx="29">
                  <c:v>766433.034346141</c:v>
                </c:pt>
                <c:pt idx="30">
                  <c:v>876207.190046141</c:v>
                </c:pt>
                <c:pt idx="31">
                  <c:v>986351.207746141</c:v>
                </c:pt>
                <c:pt idx="32">
                  <c:v>1079234.68744614</c:v>
                </c:pt>
                <c:pt idx="33">
                  <c:v>1158530.62914614</c:v>
                </c:pt>
                <c:pt idx="34">
                  <c:v>1249950.03284614</c:v>
                </c:pt>
                <c:pt idx="35">
                  <c:v>1353492.89854614</c:v>
                </c:pt>
                <c:pt idx="36">
                  <c:v>1463282.42624614</c:v>
                </c:pt>
                <c:pt idx="37">
                  <c:v>1580787.81594614</c:v>
                </c:pt>
                <c:pt idx="38">
                  <c:v>1695724.66764614</c:v>
                </c:pt>
                <c:pt idx="39">
                  <c:v>1807358.38134614</c:v>
                </c:pt>
                <c:pt idx="40">
                  <c:v>1906139.15704614</c:v>
                </c:pt>
                <c:pt idx="41">
                  <c:v>1990597.79474614</c:v>
                </c:pt>
                <c:pt idx="42">
                  <c:v>2075426.29444614</c:v>
                </c:pt>
                <c:pt idx="43">
                  <c:v>2147401.85614614</c:v>
                </c:pt>
                <c:pt idx="44">
                  <c:v>2205055.27984614</c:v>
                </c:pt>
                <c:pt idx="45">
                  <c:v>2268220.76554614</c:v>
                </c:pt>
                <c:pt idx="46">
                  <c:v>2336163.71324614</c:v>
                </c:pt>
                <c:pt idx="47">
                  <c:v>2397865.12294614</c:v>
                </c:pt>
                <c:pt idx="48">
                  <c:v>2453324.99464614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charts!$R$1</c:f>
              <c:strCache>
                <c:ptCount val="1"/>
                <c:pt idx="0">
                  <c:v>integrated_dca_value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charts!$A$2:$A$121</c:f>
              <c:numCache>
                <c:formatCode>yyyy\-mm\-dd</c:formatCode>
                <c:ptCount val="120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cat>
          <c:val>
            <c:numRef>
              <c:f>charts!$R$2:$R$121</c:f>
              <c:numCache>
                <c:formatCode>General</c:formatCode>
                <c:ptCount val="120"/>
                <c:pt idx="1">
                  <c:v>183.1</c:v>
                </c:pt>
                <c:pt idx="2">
                  <c:v>715.754545454546</c:v>
                </c:pt>
                <c:pt idx="3">
                  <c:v>1597.96363636364</c:v>
                </c:pt>
                <c:pt idx="4">
                  <c:v>2750.32026825634</c:v>
                </c:pt>
                <c:pt idx="5">
                  <c:v>4195.75341833086</c:v>
                </c:pt>
                <c:pt idx="6">
                  <c:v>6127.46037661963</c:v>
                </c:pt>
                <c:pt idx="7">
                  <c:v>8762.4507258064</c:v>
                </c:pt>
                <c:pt idx="8">
                  <c:v>12214.8589871041</c:v>
                </c:pt>
                <c:pt idx="9">
                  <c:v>16170.4185426651</c:v>
                </c:pt>
                <c:pt idx="10">
                  <c:v>20385.7209375129</c:v>
                </c:pt>
                <c:pt idx="11">
                  <c:v>25145.5170388707</c:v>
                </c:pt>
                <c:pt idx="12">
                  <c:v>30434.7443843709</c:v>
                </c:pt>
                <c:pt idx="13">
                  <c:v>35759.5775493623</c:v>
                </c:pt>
                <c:pt idx="14">
                  <c:v>41221.6302921854</c:v>
                </c:pt>
                <c:pt idx="15">
                  <c:v>47426.8229194199</c:v>
                </c:pt>
                <c:pt idx="16">
                  <c:v>55148.3998437794</c:v>
                </c:pt>
                <c:pt idx="17">
                  <c:v>64718.7691388498</c:v>
                </c:pt>
                <c:pt idx="18">
                  <c:v>75190.4744857277</c:v>
                </c:pt>
                <c:pt idx="19">
                  <c:v>87232.3617176192</c:v>
                </c:pt>
                <c:pt idx="20">
                  <c:v>102948.348409604</c:v>
                </c:pt>
                <c:pt idx="21">
                  <c:v>120841.039521431</c:v>
                </c:pt>
                <c:pt idx="22">
                  <c:v>138985.390252601</c:v>
                </c:pt>
                <c:pt idx="23">
                  <c:v>157479.669398695</c:v>
                </c:pt>
                <c:pt idx="24">
                  <c:v>176341.661767929</c:v>
                </c:pt>
                <c:pt idx="25">
                  <c:v>194392.822974926</c:v>
                </c:pt>
                <c:pt idx="26">
                  <c:v>212036.861437822</c:v>
                </c:pt>
                <c:pt idx="27">
                  <c:v>231671.908360617</c:v>
                </c:pt>
                <c:pt idx="28">
                  <c:v>257309.325832782</c:v>
                </c:pt>
                <c:pt idx="29">
                  <c:v>288310.089279882</c:v>
                </c:pt>
                <c:pt idx="30">
                  <c:v>321715.602471794</c:v>
                </c:pt>
                <c:pt idx="31">
                  <c:v>355471.159781352</c:v>
                </c:pt>
                <c:pt idx="32">
                  <c:v>385431.390087055</c:v>
                </c:pt>
                <c:pt idx="33">
                  <c:v>412439.8606152</c:v>
                </c:pt>
                <c:pt idx="34">
                  <c:v>442687.740843322</c:v>
                </c:pt>
                <c:pt idx="35">
                  <c:v>476157.341984759</c:v>
                </c:pt>
                <c:pt idx="36">
                  <c:v>511464.795639593</c:v>
                </c:pt>
                <c:pt idx="37">
                  <c:v>548964.252517871</c:v>
                </c:pt>
                <c:pt idx="38">
                  <c:v>586087.309636182</c:v>
                </c:pt>
                <c:pt idx="39">
                  <c:v>622638.134452496</c:v>
                </c:pt>
                <c:pt idx="40">
                  <c:v>656134.440210402</c:v>
                </c:pt>
                <c:pt idx="41">
                  <c:v>686178.27870312</c:v>
                </c:pt>
                <c:pt idx="42">
                  <c:v>716600.523862503</c:v>
                </c:pt>
                <c:pt idx="43">
                  <c:v>743824.685108217</c:v>
                </c:pt>
                <c:pt idx="44">
                  <c:v>767477.083014179</c:v>
                </c:pt>
                <c:pt idx="45">
                  <c:v>792912.033615371</c:v>
                </c:pt>
                <c:pt idx="46">
                  <c:v>819940.769830329</c:v>
                </c:pt>
                <c:pt idx="47">
                  <c:v>845446.64533297</c:v>
                </c:pt>
                <c:pt idx="48">
                  <c:v>869441.86678996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27945515"/>
        <c:axId val="54417339"/>
      </c:lineChart>
      <c:dateAx>
        <c:axId val="27945515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low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54417339"/>
        <c:crossesAt val="0"/>
        <c:auto val="1"/>
        <c:lblOffset val="100"/>
        <c:baseTimeUnit val="months"/>
        <c:noMultiLvlLbl val="0"/>
      </c:dateAx>
      <c:valAx>
        <c:axId val="5441733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.00\ [$€-803];[RED]\-#,##0.00\ [$€-803]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7945515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18709011863533"/>
          <c:y val="0.0422139889974178"/>
          <c:w val="0.842605555964925"/>
          <c:h val="0.74346019984282"/>
        </c:manualLayout>
      </c:layout>
      <c:lineChart>
        <c:grouping val="standard"/>
        <c:varyColors val="0"/>
        <c:ser>
          <c:idx val="0"/>
          <c:order val="0"/>
          <c:tx>
            <c:strRef>
              <c:f>charts!$J$1</c:f>
              <c:strCache>
                <c:ptCount val="1"/>
                <c:pt idx="0">
                  <c:v>Total BTC Stack (DCSAY)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charts!$A$2:$A$50</c:f>
              <c:numCache>
                <c:formatCode>yyyy\-mm\-dd</c:formatCode>
                <c:ptCount val="49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</c:numCache>
            </c:numRef>
          </c:cat>
          <c:val>
            <c:numRef>
              <c:f>charts!$J$2:$J$50</c:f>
              <c:numCache>
                <c:formatCode>General</c:formatCode>
                <c:ptCount val="49"/>
                <c:pt idx="0">
                  <c:v>0.2083</c:v>
                </c:pt>
                <c:pt idx="1">
                  <c:v>0.4183</c:v>
                </c:pt>
                <c:pt idx="2">
                  <c:v>0.6628</c:v>
                </c:pt>
                <c:pt idx="3">
                  <c:v>0.9128</c:v>
                </c:pt>
                <c:pt idx="4">
                  <c:v>1.1628</c:v>
                </c:pt>
                <c:pt idx="5">
                  <c:v>1.4692</c:v>
                </c:pt>
                <c:pt idx="6">
                  <c:v>1.4692</c:v>
                </c:pt>
                <c:pt idx="7">
                  <c:v>1.4692</c:v>
                </c:pt>
                <c:pt idx="8">
                  <c:v>1.4692</c:v>
                </c:pt>
                <c:pt idx="9">
                  <c:v>1.4692</c:v>
                </c:pt>
                <c:pt idx="10">
                  <c:v>1.4692</c:v>
                </c:pt>
                <c:pt idx="11">
                  <c:v>1.4692</c:v>
                </c:pt>
                <c:pt idx="12">
                  <c:v>1.4692</c:v>
                </c:pt>
                <c:pt idx="13">
                  <c:v>1.4692</c:v>
                </c:pt>
                <c:pt idx="14">
                  <c:v>1.4692</c:v>
                </c:pt>
                <c:pt idx="15">
                  <c:v>1.4692</c:v>
                </c:pt>
                <c:pt idx="16">
                  <c:v>1.4692</c:v>
                </c:pt>
                <c:pt idx="17">
                  <c:v>1.4692</c:v>
                </c:pt>
                <c:pt idx="18">
                  <c:v>1.4692</c:v>
                </c:pt>
                <c:pt idx="19">
                  <c:v>1.4692</c:v>
                </c:pt>
                <c:pt idx="20">
                  <c:v>1.4692</c:v>
                </c:pt>
                <c:pt idx="21">
                  <c:v>1.4692</c:v>
                </c:pt>
                <c:pt idx="22">
                  <c:v>1.4692</c:v>
                </c:pt>
                <c:pt idx="23">
                  <c:v>1.4692</c:v>
                </c:pt>
                <c:pt idx="24">
                  <c:v>1.4692</c:v>
                </c:pt>
                <c:pt idx="25">
                  <c:v>1.4692</c:v>
                </c:pt>
                <c:pt idx="26">
                  <c:v>1.4692</c:v>
                </c:pt>
                <c:pt idx="27">
                  <c:v>1.4692</c:v>
                </c:pt>
                <c:pt idx="28">
                  <c:v>1.4692</c:v>
                </c:pt>
                <c:pt idx="29">
                  <c:v>1.4692</c:v>
                </c:pt>
                <c:pt idx="30">
                  <c:v>1.4692</c:v>
                </c:pt>
                <c:pt idx="31">
                  <c:v>1.4692</c:v>
                </c:pt>
                <c:pt idx="32">
                  <c:v>1.4692</c:v>
                </c:pt>
                <c:pt idx="33">
                  <c:v>1.4692</c:v>
                </c:pt>
                <c:pt idx="34">
                  <c:v>1.4692</c:v>
                </c:pt>
                <c:pt idx="35">
                  <c:v>1.4692</c:v>
                </c:pt>
                <c:pt idx="36">
                  <c:v>1.4692</c:v>
                </c:pt>
                <c:pt idx="37">
                  <c:v>1.4692</c:v>
                </c:pt>
                <c:pt idx="38">
                  <c:v>1.4692</c:v>
                </c:pt>
                <c:pt idx="39">
                  <c:v>1.4692</c:v>
                </c:pt>
                <c:pt idx="40">
                  <c:v>1.4692</c:v>
                </c:pt>
                <c:pt idx="41">
                  <c:v>1.4692</c:v>
                </c:pt>
                <c:pt idx="42">
                  <c:v>1.4692</c:v>
                </c:pt>
                <c:pt idx="43">
                  <c:v>1.4692</c:v>
                </c:pt>
                <c:pt idx="44">
                  <c:v>1.4692</c:v>
                </c:pt>
                <c:pt idx="45">
                  <c:v>1.4692</c:v>
                </c:pt>
                <c:pt idx="46">
                  <c:v>1.4692</c:v>
                </c:pt>
                <c:pt idx="47">
                  <c:v>1.4692</c:v>
                </c:pt>
                <c:pt idx="48">
                  <c:v>1.4692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charts!$O$1</c:f>
              <c:strCache>
                <c:ptCount val="1"/>
                <c:pt idx="0">
                  <c:v>DCA Stack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charts!$A$2:$A$50</c:f>
              <c:numCache>
                <c:formatCode>yyyy\-mm\-dd</c:formatCode>
                <c:ptCount val="49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  <c:pt idx="35">
                  <c:v>2025-06-01</c:v>
                </c:pt>
                <c:pt idx="36">
                  <c:v>2025-07-01</c:v>
                </c:pt>
                <c:pt idx="37">
                  <c:v>2025-08-01</c:v>
                </c:pt>
                <c:pt idx="38">
                  <c:v>2025-09-01</c:v>
                </c:pt>
                <c:pt idx="39">
                  <c:v>2025-10-01</c:v>
                </c:pt>
                <c:pt idx="40">
                  <c:v>2025-11-01</c:v>
                </c:pt>
                <c:pt idx="41">
                  <c:v>2025-12-01</c:v>
                </c:pt>
                <c:pt idx="42">
                  <c:v>2026-01-01</c:v>
                </c:pt>
                <c:pt idx="43">
                  <c:v>2026-02-01</c:v>
                </c:pt>
                <c:pt idx="44">
                  <c:v>2026-03-01</c:v>
                </c:pt>
                <c:pt idx="45">
                  <c:v>2026-04-01</c:v>
                </c:pt>
                <c:pt idx="46">
                  <c:v>2026-05-01</c:v>
                </c:pt>
                <c:pt idx="47">
                  <c:v>2026-06-01</c:v>
                </c:pt>
                <c:pt idx="48">
                  <c:v>2026-07-01</c:v>
                </c:pt>
              </c:numCache>
            </c:numRef>
          </c:cat>
          <c:val>
            <c:numRef>
              <c:f>charts!$O$2:$O$50</c:f>
              <c:numCache>
                <c:formatCode>General</c:formatCode>
                <c:ptCount val="49"/>
                <c:pt idx="0">
                  <c:v>0</c:v>
                </c:pt>
                <c:pt idx="1">
                  <c:v>0.0166454545454545</c:v>
                </c:pt>
                <c:pt idx="2">
                  <c:v>0.0349554545454545</c:v>
                </c:pt>
                <c:pt idx="3">
                  <c:v>0.0532654545454546</c:v>
                </c:pt>
                <c:pt idx="4">
                  <c:v>0.0756036545454546</c:v>
                </c:pt>
                <c:pt idx="5">
                  <c:v>0.0971448310160428</c:v>
                </c:pt>
                <c:pt idx="6">
                  <c:v>0.116418515226569</c:v>
                </c:pt>
                <c:pt idx="7">
                  <c:v>0.132256245526716</c:v>
                </c:pt>
                <c:pt idx="8">
                  <c:v>0.14617120543856</c:v>
                </c:pt>
                <c:pt idx="9">
                  <c:v>0.160645513738955</c:v>
                </c:pt>
                <c:pt idx="10">
                  <c:v>0.175352341048192</c:v>
                </c:pt>
                <c:pt idx="11">
                  <c:v>0.188766260462112</c:v>
                </c:pt>
                <c:pt idx="12">
                  <c:v>0.202430439566589</c:v>
                </c:pt>
                <c:pt idx="13">
                  <c:v>0.217688772899923</c:v>
                </c:pt>
                <c:pt idx="14">
                  <c:v>0.232635711675433</c:v>
                </c:pt>
                <c:pt idx="15">
                  <c:v>0.246063045008766</c:v>
                </c:pt>
                <c:pt idx="16">
                  <c:v>0.25683363324406</c:v>
                </c:pt>
                <c:pt idx="17">
                  <c:v>0.266199362144316</c:v>
                </c:pt>
                <c:pt idx="18">
                  <c:v>0.275785749578871</c:v>
                </c:pt>
                <c:pt idx="19">
                  <c:v>0.28344683744498</c:v>
                </c:pt>
                <c:pt idx="20">
                  <c:v>0.289372403788022</c:v>
                </c:pt>
                <c:pt idx="21">
                  <c:v>0.295415308078451</c:v>
                </c:pt>
                <c:pt idx="22">
                  <c:v>0.301418586766976</c:v>
                </c:pt>
                <c:pt idx="23">
                  <c:v>0.30747147932896</c:v>
                </c:pt>
                <c:pt idx="24">
                  <c:v>0.313474758017485</c:v>
                </c:pt>
                <c:pt idx="25">
                  <c:v>0.320384191979749</c:v>
                </c:pt>
                <c:pt idx="26">
                  <c:v>0.326923477694035</c:v>
                </c:pt>
                <c:pt idx="27">
                  <c:v>0.332736176106733</c:v>
                </c:pt>
                <c:pt idx="28">
                  <c:v>0.336805064995622</c:v>
                </c:pt>
                <c:pt idx="29">
                  <c:v>0.340742699404224</c:v>
                </c:pt>
                <c:pt idx="30">
                  <c:v>0.344332895482654</c:v>
                </c:pt>
                <c:pt idx="31">
                  <c:v>0.348270529891256</c:v>
                </c:pt>
                <c:pt idx="32">
                  <c:v>0.352965401686128</c:v>
                </c:pt>
                <c:pt idx="33">
                  <c:v>0.357914050334776</c:v>
                </c:pt>
                <c:pt idx="34">
                  <c:v>0.361809795015627</c:v>
                </c:pt>
                <c:pt idx="35">
                  <c:v>0.365878683904516</c:v>
                </c:pt>
                <c:pt idx="36">
                  <c:v>0.369468879982947</c:v>
                </c:pt>
                <c:pt idx="37">
                  <c:v>0.373130879982947</c:v>
                </c:pt>
                <c:pt idx="38">
                  <c:v>0.376867614676825</c:v>
                </c:pt>
                <c:pt idx="39">
                  <c:v>0.38072235151893</c:v>
                </c:pt>
                <c:pt idx="40">
                  <c:v>0.38529985151893</c:v>
                </c:pt>
                <c:pt idx="41">
                  <c:v>0.390182518185597</c:v>
                </c:pt>
                <c:pt idx="42">
                  <c:v>0.394760018185597</c:v>
                </c:pt>
                <c:pt idx="43">
                  <c:v>0.401184579589106</c:v>
                </c:pt>
                <c:pt idx="44">
                  <c:v>0.407287912922439</c:v>
                </c:pt>
                <c:pt idx="45">
                  <c:v>0.413009787922439</c:v>
                </c:pt>
                <c:pt idx="46">
                  <c:v>0.418558272770924</c:v>
                </c:pt>
                <c:pt idx="47">
                  <c:v>0.425216454589106</c:v>
                </c:pt>
                <c:pt idx="48">
                  <c:v>0.431641015992614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37931226"/>
        <c:axId val="30884386"/>
      </c:lineChart>
      <c:dateAx>
        <c:axId val="37931226"/>
        <c:scaling>
          <c:orientation val="minMax"/>
        </c:scaling>
        <c:delete val="0"/>
        <c:axPos val="b"/>
        <c:numFmt formatCode="yyyy\-mm\-dd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30884386"/>
        <c:crosses val="autoZero"/>
        <c:auto val="1"/>
        <c:lblOffset val="100"/>
        <c:baseTimeUnit val="months"/>
        <c:noMultiLvlLbl val="0"/>
      </c:dateAx>
      <c:valAx>
        <c:axId val="3088438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37931226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165697888308439"/>
          <c:y val="0.532205668197603"/>
          <c:w val="0.440438525494813"/>
          <c:h val="0.15693962137336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17959493375358"/>
          <c:y val="0.0421842881401376"/>
          <c:w val="0.836222494601062"/>
          <c:h val="0.899544195191706"/>
        </c:manualLayout>
      </c:layout>
      <c:lineChart>
        <c:grouping val="standar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Total Stack Value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charts!$A$2:$A$36</c:f>
              <c:numCache>
                <c:formatCode>yyyy\-mm\-dd</c:formatCode>
                <c:ptCount val="35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</c:numCache>
            </c:numRef>
          </c:cat>
          <c:val>
            <c:numRef>
              <c:f>charts!$B$2:$B$36</c:f>
              <c:numCache>
                <c:formatCode>General</c:formatCode>
                <c:ptCount val="35"/>
                <c:pt idx="0">
                  <c:v>33000.1990407674</c:v>
                </c:pt>
                <c:pt idx="1">
                  <c:v>33065.2826666667</c:v>
                </c:pt>
                <c:pt idx="2">
                  <c:v>30185.92</c:v>
                </c:pt>
                <c:pt idx="3">
                  <c:v>29791</c:v>
                </c:pt>
                <c:pt idx="4">
                  <c:v>25140</c:v>
                </c:pt>
                <c:pt idx="5">
                  <c:v>24382.36</c:v>
                </c:pt>
                <c:pt idx="6">
                  <c:v>28717.6</c:v>
                </c:pt>
                <c:pt idx="7">
                  <c:v>34407.4424</c:v>
                </c:pt>
                <c:pt idx="8">
                  <c:v>38735.3364</c:v>
                </c:pt>
                <c:pt idx="9">
                  <c:v>36926.241941</c:v>
                </c:pt>
                <c:pt idx="10">
                  <c:v>35982.618353</c:v>
                </c:pt>
                <c:pt idx="11">
                  <c:v>39080.959762</c:v>
                </c:pt>
                <c:pt idx="12">
                  <c:v>38005.800792</c:v>
                </c:pt>
                <c:pt idx="13">
                  <c:v>33669.43056</c:v>
                </c:pt>
                <c:pt idx="14">
                  <c:v>33996.56453</c:v>
                </c:pt>
                <c:pt idx="15">
                  <c:v>37475.2165454545</c:v>
                </c:pt>
                <c:pt idx="16">
                  <c:v>46252.50996</c:v>
                </c:pt>
                <c:pt idx="17">
                  <c:v>52818.066285</c:v>
                </c:pt>
                <c:pt idx="18">
                  <c:v>51245.87857</c:v>
                </c:pt>
                <c:pt idx="19">
                  <c:v>63743.547844</c:v>
                </c:pt>
                <c:pt idx="20">
                  <c:v>81917.491564</c:v>
                </c:pt>
                <c:pt idx="21">
                  <c:v>79962.136388</c:v>
                </c:pt>
                <c:pt idx="22">
                  <c:v>80120.7042849506</c:v>
                </c:pt>
                <c:pt idx="23">
                  <c:v>79098.5444137625</c:v>
                </c:pt>
                <c:pt idx="24">
                  <c:v>79382.105937843</c:v>
                </c:pt>
                <c:pt idx="25">
                  <c:v>68619.7215525521</c:v>
                </c:pt>
                <c:pt idx="26">
                  <c:v>72109.6378668473</c:v>
                </c:pt>
                <c:pt idx="27">
                  <c:v>80741.0426002032</c:v>
                </c:pt>
                <c:pt idx="28">
                  <c:v>114758.460857433</c:v>
                </c:pt>
                <c:pt idx="29">
                  <c:v>118212.662886014</c:v>
                </c:pt>
                <c:pt idx="30">
                  <c:v>129235.088326597</c:v>
                </c:pt>
                <c:pt idx="31">
                  <c:v>117480.262886015</c:v>
                </c:pt>
                <c:pt idx="32">
                  <c:v>98253.9882269802</c:v>
                </c:pt>
                <c:pt idx="33">
                  <c:v>92858.4349845709</c:v>
                </c:pt>
                <c:pt idx="34">
                  <c:v>117436.298493914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charts!$C$1</c:f>
              <c:strCache>
                <c:ptCount val="1"/>
                <c:pt idx="0">
                  <c:v>Outstanding debt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charts!$A$2:$A$36</c:f>
              <c:numCache>
                <c:formatCode>yyyy\-mm\-dd</c:formatCode>
                <c:ptCount val="35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</c:numCache>
            </c:numRef>
          </c:cat>
          <c:val>
            <c:numRef>
              <c:f>charts!$C$2:$C$36</c:f>
              <c:numCache>
                <c:formatCode>General</c:formatCode>
                <c:ptCount val="35"/>
                <c:pt idx="0">
                  <c:v>33000</c:v>
                </c:pt>
                <c:pt idx="1">
                  <c:v>32798.53</c:v>
                </c:pt>
                <c:pt idx="2">
                  <c:v>32596.05</c:v>
                </c:pt>
                <c:pt idx="3">
                  <c:v>32392.56</c:v>
                </c:pt>
                <c:pt idx="4">
                  <c:v>32188.05</c:v>
                </c:pt>
                <c:pt idx="5">
                  <c:v>31982.52</c:v>
                </c:pt>
                <c:pt idx="6">
                  <c:v>31775.97</c:v>
                </c:pt>
                <c:pt idx="7">
                  <c:v>31568.39</c:v>
                </c:pt>
                <c:pt idx="8">
                  <c:v>31359.77</c:v>
                </c:pt>
                <c:pt idx="9">
                  <c:v>31150.11</c:v>
                </c:pt>
                <c:pt idx="10">
                  <c:v>30939.4</c:v>
                </c:pt>
                <c:pt idx="11">
                  <c:v>30727.64</c:v>
                </c:pt>
                <c:pt idx="12">
                  <c:v>30514.82</c:v>
                </c:pt>
                <c:pt idx="13">
                  <c:v>30300.94</c:v>
                </c:pt>
                <c:pt idx="14">
                  <c:v>30085.99</c:v>
                </c:pt>
                <c:pt idx="15">
                  <c:v>29869.97</c:v>
                </c:pt>
                <c:pt idx="16">
                  <c:v>29652.87</c:v>
                </c:pt>
                <c:pt idx="17">
                  <c:v>29434.69</c:v>
                </c:pt>
                <c:pt idx="18">
                  <c:v>29215.42</c:v>
                </c:pt>
                <c:pt idx="19">
                  <c:v>28995</c:v>
                </c:pt>
                <c:pt idx="20">
                  <c:v>28773.53</c:v>
                </c:pt>
                <c:pt idx="21">
                  <c:v>28550.96</c:v>
                </c:pt>
                <c:pt idx="22">
                  <c:v>28327.27</c:v>
                </c:pt>
                <c:pt idx="23">
                  <c:v>28102.53</c:v>
                </c:pt>
                <c:pt idx="24">
                  <c:v>27876.55</c:v>
                </c:pt>
                <c:pt idx="25">
                  <c:v>27649.49</c:v>
                </c:pt>
                <c:pt idx="26">
                  <c:v>27421.31</c:v>
                </c:pt>
                <c:pt idx="27">
                  <c:v>27191.99</c:v>
                </c:pt>
                <c:pt idx="29">
                  <c:v>26729.97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charts!$G$1</c:f>
              <c:strCache>
                <c:ptCount val="1"/>
                <c:pt idx="0">
                  <c:v>Exit value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charts!$A$2:$A$36</c:f>
              <c:numCache>
                <c:formatCode>yyyy\-mm\-dd</c:formatCode>
                <c:ptCount val="35"/>
                <c:pt idx="0">
                  <c:v>2022-07-01</c:v>
                </c:pt>
                <c:pt idx="1">
                  <c:v>2022-08-01</c:v>
                </c:pt>
                <c:pt idx="2">
                  <c:v>2022-09-01</c:v>
                </c:pt>
                <c:pt idx="3">
                  <c:v>2022-10-01</c:v>
                </c:pt>
                <c:pt idx="4">
                  <c:v>2022-11-01</c:v>
                </c:pt>
                <c:pt idx="5">
                  <c:v>2022-12-01</c:v>
                </c:pt>
                <c:pt idx="6">
                  <c:v>2023-01-01</c:v>
                </c:pt>
                <c:pt idx="7">
                  <c:v>2023-02-01</c:v>
                </c:pt>
                <c:pt idx="8">
                  <c:v>2023-03-01</c:v>
                </c:pt>
                <c:pt idx="9">
                  <c:v>2023-04-01</c:v>
                </c:pt>
                <c:pt idx="10">
                  <c:v>2023-05-01</c:v>
                </c:pt>
                <c:pt idx="11">
                  <c:v>2023-06-01</c:v>
                </c:pt>
                <c:pt idx="12">
                  <c:v>2023-07-01</c:v>
                </c:pt>
                <c:pt idx="13">
                  <c:v>2023-08-01</c:v>
                </c:pt>
                <c:pt idx="14">
                  <c:v>2023-09-01</c:v>
                </c:pt>
                <c:pt idx="15">
                  <c:v>2023-10-01</c:v>
                </c:pt>
                <c:pt idx="16">
                  <c:v>2023-11-01</c:v>
                </c:pt>
                <c:pt idx="17">
                  <c:v>2023-12-01</c:v>
                </c:pt>
                <c:pt idx="18">
                  <c:v>2024-01-01</c:v>
                </c:pt>
                <c:pt idx="19">
                  <c:v>2024-02-01</c:v>
                </c:pt>
                <c:pt idx="20">
                  <c:v>2024-03-01</c:v>
                </c:pt>
                <c:pt idx="21">
                  <c:v>2024-04-01</c:v>
                </c:pt>
                <c:pt idx="22">
                  <c:v>2024-05-01</c:v>
                </c:pt>
                <c:pt idx="23">
                  <c:v>2024-06-01</c:v>
                </c:pt>
                <c:pt idx="24">
                  <c:v>2024-07-01</c:v>
                </c:pt>
                <c:pt idx="25">
                  <c:v>2024-08-01</c:v>
                </c:pt>
                <c:pt idx="26">
                  <c:v>2024-09-01</c:v>
                </c:pt>
                <c:pt idx="27">
                  <c:v>2024-10-01</c:v>
                </c:pt>
                <c:pt idx="28">
                  <c:v>2024-11-01</c:v>
                </c:pt>
                <c:pt idx="29">
                  <c:v>2024-12-01</c:v>
                </c:pt>
                <c:pt idx="30">
                  <c:v>2025-01-01</c:v>
                </c:pt>
                <c:pt idx="31">
                  <c:v>2025-02-01</c:v>
                </c:pt>
                <c:pt idx="32">
                  <c:v>2025-03-01</c:v>
                </c:pt>
                <c:pt idx="33">
                  <c:v>2025-04-01</c:v>
                </c:pt>
                <c:pt idx="34">
                  <c:v>2025-05-01</c:v>
                </c:pt>
              </c:numCache>
            </c:numRef>
          </c:cat>
          <c:val>
            <c:numRef>
              <c:f>charts!$G$2:$G$36</c:f>
              <c:numCache>
                <c:formatCode>General</c:formatCode>
                <c:ptCount val="35"/>
                <c:pt idx="0">
                  <c:v>-330</c:v>
                </c:pt>
                <c:pt idx="1">
                  <c:v>-1342.1153</c:v>
                </c:pt>
                <c:pt idx="2">
                  <c:v>-2398.4105</c:v>
                </c:pt>
                <c:pt idx="3">
                  <c:v>-2559.0856</c:v>
                </c:pt>
                <c:pt idx="4">
                  <c:v>-6912.43541803281</c:v>
                </c:pt>
                <c:pt idx="5">
                  <c:v>-6156.9452</c:v>
                </c:pt>
                <c:pt idx="6">
                  <c:v>-3376.1297</c:v>
                </c:pt>
                <c:pt idx="7">
                  <c:v>2523.3685</c:v>
                </c:pt>
                <c:pt idx="8">
                  <c:v>7061.9687</c:v>
                </c:pt>
                <c:pt idx="9">
                  <c:v>5464.630841</c:v>
                </c:pt>
                <c:pt idx="10">
                  <c:v>4733.824353</c:v>
                </c:pt>
                <c:pt idx="11">
                  <c:v>8046.043362</c:v>
                </c:pt>
                <c:pt idx="12">
                  <c:v>7185.832592</c:v>
                </c:pt>
                <c:pt idx="13">
                  <c:v>3065.48116</c:v>
                </c:pt>
                <c:pt idx="14">
                  <c:v>3609.71463</c:v>
                </c:pt>
                <c:pt idx="15">
                  <c:v>7306.5468454545</c:v>
                </c:pt>
                <c:pt idx="16">
                  <c:v>16303.11126</c:v>
                </c:pt>
                <c:pt idx="17">
                  <c:v>23089.029385</c:v>
                </c:pt>
                <c:pt idx="18">
                  <c:v>21738.30437</c:v>
                </c:pt>
                <c:pt idx="19">
                  <c:v>34458.597844</c:v>
                </c:pt>
                <c:pt idx="20">
                  <c:v>52856.226264</c:v>
                </c:pt>
                <c:pt idx="21">
                  <c:v>51125.666788</c:v>
                </c:pt>
                <c:pt idx="22">
                  <c:v>51510.1615849506</c:v>
                </c:pt>
                <c:pt idx="23">
                  <c:v>50714.9891137625</c:v>
                </c:pt>
                <c:pt idx="24">
                  <c:v>51226.790437843</c:v>
                </c:pt>
                <c:pt idx="25">
                  <c:v>40693.7366525521</c:v>
                </c:pt>
                <c:pt idx="26">
                  <c:v>44414.1147668473</c:v>
                </c:pt>
                <c:pt idx="27">
                  <c:v>53277.1327002032</c:v>
                </c:pt>
                <c:pt idx="28">
                  <c:v>87527.3256574333</c:v>
                </c:pt>
                <c:pt idx="29">
                  <c:v>91215.3931860144</c:v>
                </c:pt>
                <c:pt idx="30">
                  <c:v>102472.997126597</c:v>
                </c:pt>
                <c:pt idx="31">
                  <c:v>90954.4409860146</c:v>
                </c:pt>
                <c:pt idx="32">
                  <c:v>71965.6274269802</c:v>
                </c:pt>
                <c:pt idx="33">
                  <c:v>66808.7169845709</c:v>
                </c:pt>
                <c:pt idx="34">
                  <c:v>91626.415093914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26638855"/>
        <c:axId val="45963352"/>
      </c:lineChart>
      <c:dateAx>
        <c:axId val="26638855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minorGridlines>
          <c:spPr>
            <a:ln w="0">
              <a:solidFill>
                <a:srgbClr val="dddddd"/>
              </a:solidFill>
            </a:ln>
          </c:spPr>
        </c:minorGridlines>
        <c:numFmt formatCode="yyyy\-mm\-dd" sourceLinked="0"/>
        <c:majorTickMark val="out"/>
        <c:minorTickMark val="none"/>
        <c:tickLblPos val="none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5963352"/>
        <c:crossesAt val="0"/>
        <c:auto val="1"/>
        <c:lblOffset val="100"/>
        <c:baseTimeUnit val="months"/>
        <c:noMultiLvlLbl val="0"/>
      </c:dateAx>
      <c:valAx>
        <c:axId val="4596335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[$€-413]\ #,##0;[RED][$€-413]\ #,##0\-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6638855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118268674001158"/>
          <c:y val="0.0520529504150774"/>
          <c:w val="0.268312101910828"/>
          <c:h val="0.213372223468701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zero"/>
  </c:chart>
  <c:spPr>
    <a:solidFill>
      <a:srgbClr val="ffffff"/>
    </a:solidFill>
    <a:ln w="9360">
      <a:noFill/>
    </a:ln>
  </c:sp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17892248351375"/>
          <c:y val="0.042397490997793"/>
          <c:w val="0.854796565882792"/>
          <c:h val="0.742594958764084"/>
        </c:manualLayout>
      </c:layout>
      <c:barChart>
        <c:barDir val="col"/>
        <c:grouping val="clustered"/>
        <c:varyColors val="0"/>
        <c:axId val="33794213"/>
        <c:axId val="89622914"/>
      </c:barChart>
      <c:catAx>
        <c:axId val="33794213"/>
        <c:scaling>
          <c:orientation val="minMax"/>
        </c:scaling>
        <c:delete val="0"/>
        <c:axPos val="b"/>
        <c:numFmt formatCode="General" sourceLinked="1"/>
        <c:tickLblPos val="none"/>
        <c:spPr>
          <a:ln w="0">
            <a:noFill/>
          </a:ln>
        </c:spPr>
        <c:txPr>
          <a:bodyPr/>
          <a:lstStyle/>
          <a:p>
            <a:pPr>
              <a:defRPr b="0" sz="1800" spc="-1"/>
            </a:pPr>
          </a:p>
        </c:txPr>
        <c:crossAx val="89622914"/>
        <c:auto val="1"/>
        <c:lblAlgn val="ctr"/>
        <c:lblOffset val="100"/>
        <c:noMultiLvlLbl val="0"/>
      </c:catAx>
      <c:valAx>
        <c:axId val="89622914"/>
        <c:scaling>
          <c:orientation val="minMax"/>
        </c:scaling>
        <c:delete val="0"/>
        <c:axPos val="l"/>
        <c:numFmt formatCode="General" sourceLinked="1"/>
        <c:tickLblPos val="none"/>
        <c:spPr>
          <a:ln w="0">
            <a:noFill/>
          </a:ln>
        </c:spPr>
        <c:txPr>
          <a:bodyPr/>
          <a:lstStyle/>
          <a:p>
            <a:pPr>
              <a:defRPr b="0" sz="1800" spc="-1"/>
            </a:pPr>
          </a:p>
        </c:txPr>
        <c:crossAx val="33794213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"/>
          <c:y val="0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noFill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<Relationship Id="rId3" Type="http://schemas.openxmlformats.org/officeDocument/2006/relationships/chart" Target="../charts/chart15.xml"/><Relationship Id="rId4" Type="http://schemas.openxmlformats.org/officeDocument/2006/relationships/chart" Target="../charts/chart16.xml"/><Relationship Id="rId5" Type="http://schemas.openxmlformats.org/officeDocument/2006/relationships/chart" Target="../charts/chart17.xml"/><Relationship Id="rId6" Type="http://schemas.openxmlformats.org/officeDocument/2006/relationships/chart" Target="../charts/chart18.xml"/><Relationship Id="rId7" Type="http://schemas.openxmlformats.org/officeDocument/2006/relationships/chart" Target="../charts/chart19.xml"/><Relationship Id="rId8" Type="http://schemas.openxmlformats.org/officeDocument/2006/relationships/chart" Target="../charts/chart20.xml"/><Relationship Id="rId9" Type="http://schemas.openxmlformats.org/officeDocument/2006/relationships/chart" Target="../charts/chart21.xml"/><Relationship Id="rId10" Type="http://schemas.openxmlformats.org/officeDocument/2006/relationships/chart" Target="../charts/chart22.xml"/><Relationship Id="rId11" Type="http://schemas.openxmlformats.org/officeDocument/2006/relationships/chart" Target="../charts/chart23.xml"/><Relationship Id="rId12" Type="http://schemas.openxmlformats.org/officeDocument/2006/relationships/chart" Target="../charts/chart2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21</xdr:col>
      <xdr:colOff>134640</xdr:colOff>
      <xdr:row>2</xdr:row>
      <xdr:rowOff>83160</xdr:rowOff>
    </xdr:from>
    <xdr:to>
      <xdr:col>27</xdr:col>
      <xdr:colOff>811800</xdr:colOff>
      <xdr:row>22</xdr:row>
      <xdr:rowOff>155880</xdr:rowOff>
    </xdr:to>
    <xdr:graphicFrame>
      <xdr:nvGraphicFramePr>
        <xdr:cNvPr id="0" name="Chart 1"/>
        <xdr:cNvGraphicFramePr/>
      </xdr:nvGraphicFramePr>
      <xdr:xfrm>
        <a:off x="20068560" y="834840"/>
        <a:ext cx="5565240" cy="3324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21</xdr:col>
      <xdr:colOff>441720</xdr:colOff>
      <xdr:row>23</xdr:row>
      <xdr:rowOff>77760</xdr:rowOff>
    </xdr:from>
    <xdr:to>
      <xdr:col>27</xdr:col>
      <xdr:colOff>801000</xdr:colOff>
      <xdr:row>44</xdr:row>
      <xdr:rowOff>97920</xdr:rowOff>
    </xdr:to>
    <xdr:graphicFrame>
      <xdr:nvGraphicFramePr>
        <xdr:cNvPr id="1" name="Chart 2"/>
        <xdr:cNvGraphicFramePr/>
      </xdr:nvGraphicFramePr>
      <xdr:xfrm>
        <a:off x="20375640" y="4243320"/>
        <a:ext cx="5247360" cy="3434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762840</xdr:colOff>
      <xdr:row>1</xdr:row>
      <xdr:rowOff>77040</xdr:rowOff>
    </xdr:from>
    <xdr:to>
      <xdr:col>37</xdr:col>
      <xdr:colOff>317160</xdr:colOff>
      <xdr:row>25</xdr:row>
      <xdr:rowOff>110880</xdr:rowOff>
    </xdr:to>
    <xdr:graphicFrame>
      <xdr:nvGraphicFramePr>
        <xdr:cNvPr id="2" name="Chart 3"/>
        <xdr:cNvGraphicFramePr/>
      </xdr:nvGraphicFramePr>
      <xdr:xfrm>
        <a:off x="27214560" y="666360"/>
        <a:ext cx="6071760" cy="3935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21</xdr:col>
      <xdr:colOff>225360</xdr:colOff>
      <xdr:row>44</xdr:row>
      <xdr:rowOff>140760</xdr:rowOff>
    </xdr:from>
    <xdr:to>
      <xdr:col>27</xdr:col>
      <xdr:colOff>222480</xdr:colOff>
      <xdr:row>64</xdr:row>
      <xdr:rowOff>95760</xdr:rowOff>
    </xdr:to>
    <xdr:graphicFrame>
      <xdr:nvGraphicFramePr>
        <xdr:cNvPr id="3" name="Chart 4"/>
        <xdr:cNvGraphicFramePr/>
      </xdr:nvGraphicFramePr>
      <xdr:xfrm>
        <a:off x="20159280" y="7720200"/>
        <a:ext cx="4885200" cy="3206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29</xdr:col>
      <xdr:colOff>782640</xdr:colOff>
      <xdr:row>22</xdr:row>
      <xdr:rowOff>109440</xdr:rowOff>
    </xdr:from>
    <xdr:to>
      <xdr:col>37</xdr:col>
      <xdr:colOff>48240</xdr:colOff>
      <xdr:row>42</xdr:row>
      <xdr:rowOff>52920</xdr:rowOff>
    </xdr:to>
    <xdr:graphicFrame>
      <xdr:nvGraphicFramePr>
        <xdr:cNvPr id="4" name="Chart 5"/>
        <xdr:cNvGraphicFramePr/>
      </xdr:nvGraphicFramePr>
      <xdr:xfrm>
        <a:off x="27234360" y="4112640"/>
        <a:ext cx="5783040" cy="3194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29</xdr:col>
      <xdr:colOff>795600</xdr:colOff>
      <xdr:row>43</xdr:row>
      <xdr:rowOff>36000</xdr:rowOff>
    </xdr:from>
    <xdr:to>
      <xdr:col>37</xdr:col>
      <xdr:colOff>47520</xdr:colOff>
      <xdr:row>62</xdr:row>
      <xdr:rowOff>153000</xdr:rowOff>
    </xdr:to>
    <xdr:graphicFrame>
      <xdr:nvGraphicFramePr>
        <xdr:cNvPr id="5" name="Chart 6"/>
        <xdr:cNvGraphicFramePr/>
      </xdr:nvGraphicFramePr>
      <xdr:xfrm>
        <a:off x="27247320" y="7452720"/>
        <a:ext cx="5769360" cy="3205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30</xdr:col>
      <xdr:colOff>41760</xdr:colOff>
      <xdr:row>65</xdr:row>
      <xdr:rowOff>58320</xdr:rowOff>
    </xdr:from>
    <xdr:to>
      <xdr:col>37</xdr:col>
      <xdr:colOff>98640</xdr:colOff>
      <xdr:row>85</xdr:row>
      <xdr:rowOff>24480</xdr:rowOff>
    </xdr:to>
    <xdr:graphicFrame>
      <xdr:nvGraphicFramePr>
        <xdr:cNvPr id="6" name="Chart 7"/>
        <xdr:cNvGraphicFramePr/>
      </xdr:nvGraphicFramePr>
      <xdr:xfrm>
        <a:off x="27308160" y="11051280"/>
        <a:ext cx="5759640" cy="3217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37</xdr:col>
      <xdr:colOff>512640</xdr:colOff>
      <xdr:row>22</xdr:row>
      <xdr:rowOff>125640</xdr:rowOff>
    </xdr:from>
    <xdr:to>
      <xdr:col>44</xdr:col>
      <xdr:colOff>592560</xdr:colOff>
      <xdr:row>42</xdr:row>
      <xdr:rowOff>69120</xdr:rowOff>
    </xdr:to>
    <xdr:graphicFrame>
      <xdr:nvGraphicFramePr>
        <xdr:cNvPr id="7" name="Chart 8"/>
        <xdr:cNvGraphicFramePr/>
      </xdr:nvGraphicFramePr>
      <xdr:xfrm>
        <a:off x="33481800" y="4128840"/>
        <a:ext cx="5783040" cy="3194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37</xdr:col>
      <xdr:colOff>462960</xdr:colOff>
      <xdr:row>43</xdr:row>
      <xdr:rowOff>159480</xdr:rowOff>
    </xdr:from>
    <xdr:to>
      <xdr:col>44</xdr:col>
      <xdr:colOff>529200</xdr:colOff>
      <xdr:row>63</xdr:row>
      <xdr:rowOff>114120</xdr:rowOff>
    </xdr:to>
    <xdr:graphicFrame>
      <xdr:nvGraphicFramePr>
        <xdr:cNvPr id="8" name="Chart 9"/>
        <xdr:cNvGraphicFramePr/>
      </xdr:nvGraphicFramePr>
      <xdr:xfrm>
        <a:off x="33432120" y="7576200"/>
        <a:ext cx="5769360" cy="3205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38</xdr:col>
      <xdr:colOff>156600</xdr:colOff>
      <xdr:row>64</xdr:row>
      <xdr:rowOff>145440</xdr:rowOff>
    </xdr:from>
    <xdr:to>
      <xdr:col>44</xdr:col>
      <xdr:colOff>153360</xdr:colOff>
      <xdr:row>84</xdr:row>
      <xdr:rowOff>100440</xdr:rowOff>
    </xdr:to>
    <xdr:graphicFrame>
      <xdr:nvGraphicFramePr>
        <xdr:cNvPr id="9" name="Chart 10"/>
        <xdr:cNvGraphicFramePr/>
      </xdr:nvGraphicFramePr>
      <xdr:xfrm>
        <a:off x="33940440" y="10976040"/>
        <a:ext cx="4885200" cy="3206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21</xdr:col>
      <xdr:colOff>97200</xdr:colOff>
      <xdr:row>66</xdr:row>
      <xdr:rowOff>109440</xdr:rowOff>
    </xdr:from>
    <xdr:to>
      <xdr:col>28</xdr:col>
      <xdr:colOff>561960</xdr:colOff>
      <xdr:row>91</xdr:row>
      <xdr:rowOff>73080</xdr:rowOff>
    </xdr:to>
    <xdr:graphicFrame>
      <xdr:nvGraphicFramePr>
        <xdr:cNvPr id="10" name="Chart 11"/>
        <xdr:cNvGraphicFramePr/>
      </xdr:nvGraphicFramePr>
      <xdr:xfrm>
        <a:off x="20031120" y="11265120"/>
        <a:ext cx="6167520" cy="4027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23</xdr:col>
      <xdr:colOff>164160</xdr:colOff>
      <xdr:row>78</xdr:row>
      <xdr:rowOff>137520</xdr:rowOff>
    </xdr:from>
    <xdr:to>
      <xdr:col>23</xdr:col>
      <xdr:colOff>246240</xdr:colOff>
      <xdr:row>81</xdr:row>
      <xdr:rowOff>14760</xdr:rowOff>
    </xdr:to>
    <xdr:sp>
      <xdr:nvSpPr>
        <xdr:cNvPr id="11" name="Line 1"/>
        <xdr:cNvSpPr/>
      </xdr:nvSpPr>
      <xdr:spPr>
        <a:xfrm>
          <a:off x="21727440" y="13244040"/>
          <a:ext cx="82080" cy="364680"/>
        </a:xfrm>
        <a:prstGeom prst="line">
          <a:avLst/>
        </a:prstGeom>
        <a:ln w="73080">
          <a:solidFill>
            <a:srgbClr val="000000"/>
          </a:solidFill>
          <a:round/>
          <a:tailEnd len="med" type="triangle" w="med"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26</xdr:col>
      <xdr:colOff>500760</xdr:colOff>
      <xdr:row>75</xdr:row>
      <xdr:rowOff>145800</xdr:rowOff>
    </xdr:from>
    <xdr:to>
      <xdr:col>26</xdr:col>
      <xdr:colOff>772560</xdr:colOff>
      <xdr:row>78</xdr:row>
      <xdr:rowOff>71640</xdr:rowOff>
    </xdr:to>
    <xdr:sp>
      <xdr:nvSpPr>
        <xdr:cNvPr id="12" name="Line 2"/>
        <xdr:cNvSpPr/>
      </xdr:nvSpPr>
      <xdr:spPr>
        <a:xfrm>
          <a:off x="24508080" y="12764520"/>
          <a:ext cx="271800" cy="413640"/>
        </a:xfrm>
        <a:prstGeom prst="line">
          <a:avLst/>
        </a:prstGeom>
        <a:ln w="73080">
          <a:solidFill>
            <a:srgbClr val="000000"/>
          </a:solidFill>
          <a:round/>
          <a:tailEnd len="med" type="triangle" w="med"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22</xdr:col>
      <xdr:colOff>155520</xdr:colOff>
      <xdr:row>75</xdr:row>
      <xdr:rowOff>7560</xdr:rowOff>
    </xdr:from>
    <xdr:to>
      <xdr:col>24</xdr:col>
      <xdr:colOff>139320</xdr:colOff>
      <xdr:row>77</xdr:row>
      <xdr:rowOff>154080</xdr:rowOff>
    </xdr:to>
    <xdr:sp>
      <xdr:nvSpPr>
        <xdr:cNvPr id="13" name="Text Frame 1"/>
        <xdr:cNvSpPr/>
      </xdr:nvSpPr>
      <xdr:spPr>
        <a:xfrm>
          <a:off x="20904120" y="12626280"/>
          <a:ext cx="1613160" cy="471600"/>
        </a:xfrm>
        <a:prstGeom prst="rect">
          <a:avLst/>
        </a:prstGeom>
        <a:solidFill>
          <a:srgbClr val="eeeeee">
            <a:alpha val="50000"/>
          </a:srgbClr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54720" rIns="54720" tIns="54720" bIns="54720" anchor="t">
          <a:noAutofit/>
        </a:bodyPr>
        <a:p>
          <a:pPr>
            <a:lnSpc>
              <a:spcPct val="100000"/>
            </a:lnSpc>
          </a:pPr>
          <a:r>
            <a:rPr b="0" lang="en-US" sz="1200" spc="-1" strike="noStrike">
              <a:solidFill>
                <a:srgbClr val="000000"/>
              </a:solidFill>
              <a:latin typeface="Times New Roman"/>
              <a:ea typeface="DejaVu Sans"/>
            </a:rPr>
            <a:t>Negative Exit value, operation is underwater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24</xdr:col>
      <xdr:colOff>574560</xdr:colOff>
      <xdr:row>72</xdr:row>
      <xdr:rowOff>88920</xdr:rowOff>
    </xdr:from>
    <xdr:to>
      <xdr:col>26</xdr:col>
      <xdr:colOff>649440</xdr:colOff>
      <xdr:row>75</xdr:row>
      <xdr:rowOff>39600</xdr:rowOff>
    </xdr:to>
    <xdr:sp>
      <xdr:nvSpPr>
        <xdr:cNvPr id="14" name="Text Frame 2"/>
        <xdr:cNvSpPr/>
      </xdr:nvSpPr>
      <xdr:spPr>
        <a:xfrm>
          <a:off x="22952520" y="12219840"/>
          <a:ext cx="1704240" cy="438480"/>
        </a:xfrm>
        <a:prstGeom prst="rect">
          <a:avLst/>
        </a:prstGeom>
        <a:solidFill>
          <a:srgbClr val="eeeeee">
            <a:alpha val="50000"/>
          </a:srgbClr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54720" rIns="54720" tIns="54720" bIns="54720" anchor="t">
          <a:noAutofit/>
        </a:bodyPr>
        <a:p>
          <a:pPr>
            <a:lnSpc>
              <a:spcPct val="100000"/>
            </a:lnSpc>
          </a:pPr>
          <a:r>
            <a:rPr b="0" lang="en-US" sz="1200" spc="-1" strike="noStrike">
              <a:solidFill>
                <a:srgbClr val="000000"/>
              </a:solidFill>
              <a:latin typeface="Times New Roman"/>
              <a:ea typeface="DejaVu Sans"/>
            </a:rPr>
            <a:t>Positive Exit value, operation is in the green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37</xdr:col>
      <xdr:colOff>510840</xdr:colOff>
      <xdr:row>2</xdr:row>
      <xdr:rowOff>56880</xdr:rowOff>
    </xdr:from>
    <xdr:to>
      <xdr:col>44</xdr:col>
      <xdr:colOff>594000</xdr:colOff>
      <xdr:row>21</xdr:row>
      <xdr:rowOff>66960</xdr:rowOff>
    </xdr:to>
    <xdr:graphicFrame>
      <xdr:nvGraphicFramePr>
        <xdr:cNvPr id="15" name="Chart 12"/>
        <xdr:cNvGraphicFramePr/>
      </xdr:nvGraphicFramePr>
      <xdr:xfrm>
        <a:off x="33480000" y="808560"/>
        <a:ext cx="5786280" cy="3098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94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3" ySplit="1" topLeftCell="D41" activePane="bottomRight" state="frozen"/>
      <selection pane="topLeft" activeCell="A1" activeCellId="0" sqref="A1"/>
      <selection pane="topRight" activeCell="D1" activeCellId="0" sqref="D1"/>
      <selection pane="bottomLeft" activeCell="A41" activeCellId="0" sqref="A41"/>
      <selection pane="bottomRight" activeCell="P73" activeCellId="0" sqref="P73"/>
    </sheetView>
  </sheetViews>
  <sheetFormatPr defaultColWidth="8.66796875" defaultRowHeight="12.75" zeroHeight="false" outlineLevelRow="0" outlineLevelCol="0"/>
  <cols>
    <col collapsed="false" customWidth="true" hidden="false" outlineLevel="0" max="1" min="1" style="1" width="11.67"/>
    <col collapsed="false" customWidth="true" hidden="true" outlineLevel="0" max="2" min="2" style="1" width="10.56"/>
    <col collapsed="false" customWidth="true" hidden="false" outlineLevel="0" max="3" min="3" style="1" width="10.56"/>
    <col collapsed="false" customWidth="true" hidden="false" outlineLevel="0" max="4" min="4" style="1" width="17.67"/>
    <col collapsed="false" customWidth="true" hidden="false" outlineLevel="0" max="5" min="5" style="1" width="15.22"/>
    <col collapsed="false" customWidth="true" hidden="false" outlineLevel="0" max="6" min="6" style="1" width="7.88"/>
    <col collapsed="false" customWidth="true" hidden="false" outlineLevel="0" max="7" min="7" style="1" width="10.56"/>
    <col collapsed="false" customWidth="true" hidden="false" outlineLevel="0" max="8" min="8" style="1" width="10.44"/>
    <col collapsed="false" customWidth="true" hidden="false" outlineLevel="0" max="9" min="9" style="1" width="12"/>
    <col collapsed="false" customWidth="true" hidden="false" outlineLevel="0" max="10" min="10" style="1" width="17.11"/>
    <col collapsed="false" customWidth="true" hidden="false" outlineLevel="0" max="11" min="11" style="1" width="16"/>
    <col collapsed="false" customWidth="true" hidden="false" outlineLevel="0" max="12" min="12" style="1" width="15"/>
    <col collapsed="false" customWidth="true" hidden="false" outlineLevel="0" max="13" min="13" style="1" width="10.33"/>
    <col collapsed="false" customWidth="true" hidden="false" outlineLevel="0" max="14" min="14" style="2" width="13.67"/>
    <col collapsed="false" customWidth="true" hidden="false" outlineLevel="0" max="15" min="15" style="2" width="14.67"/>
    <col collapsed="false" customWidth="true" hidden="false" outlineLevel="0" max="16" min="16" style="2" width="11.56"/>
    <col collapsed="false" customWidth="true" hidden="false" outlineLevel="0" max="17" min="17" style="2" width="16.56"/>
    <col collapsed="false" customWidth="true" hidden="false" outlineLevel="0" max="18" min="18" style="2" width="11.56"/>
    <col collapsed="false" customWidth="true" hidden="false" outlineLevel="0" max="19" min="19" style="2" width="14.79"/>
    <col collapsed="false" customWidth="true" hidden="false" outlineLevel="0" max="24" min="20" style="1" width="11.56"/>
    <col collapsed="false" customWidth="true" hidden="false" outlineLevel="0" max="25" min="25" style="2" width="11.56"/>
    <col collapsed="false" customWidth="true" hidden="false" outlineLevel="0" max="1025" min="26" style="1" width="11.56"/>
  </cols>
  <sheetData>
    <row r="1" customFormat="false" ht="12.7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2" t="s">
        <v>16</v>
      </c>
      <c r="R1" s="2" t="s">
        <v>17</v>
      </c>
      <c r="S1" s="2" t="s">
        <v>18</v>
      </c>
      <c r="W1" s="1" t="s">
        <v>19</v>
      </c>
      <c r="X1" s="1" t="s">
        <v>20</v>
      </c>
      <c r="Y1" s="2" t="s">
        <v>21</v>
      </c>
    </row>
    <row r="2" customFormat="false" ht="12.75" hidden="false" customHeight="false" outlineLevel="0" collapsed="false">
      <c r="A2" s="1" t="n">
        <v>0</v>
      </c>
      <c r="C2" s="5" t="n">
        <v>44762</v>
      </c>
      <c r="D2" s="1" t="s">
        <v>22</v>
      </c>
      <c r="M2" s="1" t="n">
        <v>0</v>
      </c>
      <c r="N2" s="2" t="n">
        <v>0</v>
      </c>
      <c r="O2" s="2" t="n">
        <f aca="false">N2+(M2*I2)</f>
        <v>0</v>
      </c>
      <c r="P2" s="2" t="n">
        <v>43944.33</v>
      </c>
      <c r="S2" s="2" t="n">
        <v>0</v>
      </c>
      <c r="W2" s="1" t="n">
        <f aca="false">IF(D2="installment payment",(G2*-1)/I2,0)</f>
        <v>0</v>
      </c>
      <c r="X2" s="1" t="n">
        <v>0</v>
      </c>
      <c r="Y2" s="2" t="n">
        <f aca="false">X2*I2</f>
        <v>0</v>
      </c>
    </row>
    <row r="3" customFormat="false" ht="12.75" hidden="false" customHeight="false" outlineLevel="0" collapsed="false">
      <c r="A3" s="1" t="n">
        <v>1</v>
      </c>
      <c r="C3" s="5" t="n">
        <v>44762</v>
      </c>
      <c r="D3" s="1" t="s">
        <v>23</v>
      </c>
      <c r="E3" s="1" t="s">
        <v>24</v>
      </c>
      <c r="F3" s="1" t="s">
        <v>25</v>
      </c>
      <c r="G3" s="1" t="n">
        <v>33000</v>
      </c>
      <c r="M3" s="1" t="n">
        <f aca="false">H3+M2</f>
        <v>0</v>
      </c>
      <c r="N3" s="2" t="n">
        <f aca="false">G3+N2</f>
        <v>33000</v>
      </c>
      <c r="O3" s="2" t="n">
        <f aca="false">N3+(M3*I3)</f>
        <v>33000</v>
      </c>
      <c r="P3" s="2" t="n">
        <f aca="false">P2+IF(D3="installment payment",G3,0)</f>
        <v>43944.33</v>
      </c>
      <c r="Q3" s="2" t="n">
        <v>33000</v>
      </c>
      <c r="R3" s="2" t="n">
        <f aca="false">P3-Q3</f>
        <v>10944.33</v>
      </c>
      <c r="S3" s="2" t="n">
        <f aca="false">(O3)-Q3-(Q3*0.01)</f>
        <v>-330</v>
      </c>
      <c r="T3" s="6"/>
      <c r="U3" s="6"/>
      <c r="W3" s="1" t="n">
        <f aca="false">IF(D3="installment payment",(G3*-1)/I3,0)</f>
        <v>0</v>
      </c>
      <c r="X3" s="1" t="n">
        <f aca="false">X2+W3</f>
        <v>0</v>
      </c>
      <c r="Y3" s="2" t="n">
        <f aca="false">X3*I3</f>
        <v>0</v>
      </c>
      <c r="Z3" s="6"/>
      <c r="AA3" s="6"/>
    </row>
    <row r="4" customFormat="false" ht="12.75" hidden="false" customHeight="false" outlineLevel="0" collapsed="false">
      <c r="A4" s="1" t="n">
        <v>2</v>
      </c>
      <c r="B4" s="1" t="s">
        <v>26</v>
      </c>
      <c r="C4" s="5" t="n">
        <v>44762</v>
      </c>
      <c r="D4" s="1" t="s">
        <v>27</v>
      </c>
      <c r="E4" s="1" t="s">
        <v>28</v>
      </c>
      <c r="F4" s="1" t="s">
        <v>25</v>
      </c>
      <c r="G4" s="1" t="n">
        <v>-1001</v>
      </c>
      <c r="H4" s="1" t="n">
        <v>0.0417</v>
      </c>
      <c r="I4" s="7" t="n">
        <v>24004.7961630695</v>
      </c>
      <c r="J4" s="1" t="s">
        <v>29</v>
      </c>
      <c r="K4" s="1" t="s">
        <v>30</v>
      </c>
      <c r="L4" s="1" t="s">
        <v>31</v>
      </c>
      <c r="M4" s="1" t="n">
        <f aca="false">H4+M3</f>
        <v>0.0417</v>
      </c>
      <c r="N4" s="2" t="n">
        <f aca="false">G4+N3</f>
        <v>31999</v>
      </c>
      <c r="O4" s="2" t="n">
        <f aca="false">N4+(M4*I4)</f>
        <v>33000</v>
      </c>
      <c r="P4" s="2" t="n">
        <f aca="false">P3+IF(D4="installment payment",G4,0)</f>
        <v>43944.33</v>
      </c>
      <c r="Q4" s="2" t="n">
        <v>33000</v>
      </c>
      <c r="R4" s="2" t="n">
        <f aca="false">P4-Q4</f>
        <v>10944.33</v>
      </c>
      <c r="S4" s="2" t="n">
        <f aca="false">(O4)-Q4-(Q4*0.01)</f>
        <v>-330</v>
      </c>
      <c r="T4" s="6"/>
      <c r="U4" s="6"/>
      <c r="W4" s="1" t="n">
        <f aca="false">IF(D4="installment payment",(G4*-1)/I4,0)</f>
        <v>0</v>
      </c>
      <c r="X4" s="1" t="n">
        <f aca="false">X3+W4</f>
        <v>0</v>
      </c>
      <c r="Y4" s="2" t="n">
        <f aca="false">X4*I4</f>
        <v>0</v>
      </c>
      <c r="Z4" s="6"/>
      <c r="AA4" s="6"/>
    </row>
    <row r="5" customFormat="false" ht="12.75" hidden="false" customHeight="false" outlineLevel="0" collapsed="false">
      <c r="A5" s="1" t="n">
        <v>3</v>
      </c>
      <c r="B5" s="1" t="s">
        <v>32</v>
      </c>
      <c r="C5" s="5" t="n">
        <v>44762</v>
      </c>
      <c r="D5" s="1" t="s">
        <v>27</v>
      </c>
      <c r="E5" s="1" t="s">
        <v>28</v>
      </c>
      <c r="F5" s="1" t="s">
        <v>33</v>
      </c>
      <c r="G5" s="1" t="n">
        <v>-1997</v>
      </c>
      <c r="H5" s="1" t="n">
        <v>0.0832</v>
      </c>
      <c r="I5" s="7" t="n">
        <v>24002.4038461538</v>
      </c>
      <c r="J5" s="1" t="s">
        <v>29</v>
      </c>
      <c r="K5" s="1" t="s">
        <v>34</v>
      </c>
      <c r="L5" s="1" t="s">
        <v>35</v>
      </c>
      <c r="M5" s="1" t="n">
        <f aca="false">H5+M4</f>
        <v>0.1249</v>
      </c>
      <c r="N5" s="2" t="n">
        <f aca="false">G5+N4</f>
        <v>30002</v>
      </c>
      <c r="O5" s="2" t="n">
        <f aca="false">N5+(M5*I5)</f>
        <v>32999.9002403846</v>
      </c>
      <c r="P5" s="2" t="n">
        <f aca="false">P4+IF(D5="installment payment",G5,0)</f>
        <v>43944.33</v>
      </c>
      <c r="Q5" s="2" t="n">
        <v>33000</v>
      </c>
      <c r="R5" s="2" t="n">
        <f aca="false">P5-Q5</f>
        <v>10944.33</v>
      </c>
      <c r="S5" s="2" t="n">
        <f aca="false">(O5)-Q5-(Q5*0.01)</f>
        <v>-330.09975961539</v>
      </c>
      <c r="T5" s="6"/>
      <c r="U5" s="6"/>
      <c r="W5" s="1" t="n">
        <f aca="false">IF(D5="installment payment",(G5*-1)/I5,0)</f>
        <v>0</v>
      </c>
      <c r="X5" s="1" t="n">
        <f aca="false">X4+W5</f>
        <v>0</v>
      </c>
      <c r="Y5" s="2" t="n">
        <f aca="false">X5*I5</f>
        <v>0</v>
      </c>
      <c r="Z5" s="6"/>
      <c r="AA5" s="6"/>
    </row>
    <row r="6" customFormat="false" ht="12.75" hidden="false" customHeight="false" outlineLevel="0" collapsed="false">
      <c r="A6" s="1" t="n">
        <v>4</v>
      </c>
      <c r="B6" s="1" t="s">
        <v>36</v>
      </c>
      <c r="C6" s="5" t="n">
        <v>44762</v>
      </c>
      <c r="D6" s="1" t="s">
        <v>27</v>
      </c>
      <c r="E6" s="1" t="s">
        <v>28</v>
      </c>
      <c r="F6" s="1" t="s">
        <v>33</v>
      </c>
      <c r="G6" s="1" t="n">
        <v>-2002</v>
      </c>
      <c r="H6" s="1" t="n">
        <v>0.0834</v>
      </c>
      <c r="I6" s="7" t="n">
        <v>24004.7961630695</v>
      </c>
      <c r="J6" s="1" t="s">
        <v>29</v>
      </c>
      <c r="K6" s="1" t="s">
        <v>34</v>
      </c>
      <c r="L6" s="1" t="s">
        <v>35</v>
      </c>
      <c r="M6" s="1" t="n">
        <f aca="false">H6+M5</f>
        <v>0.2083</v>
      </c>
      <c r="N6" s="2" t="n">
        <f aca="false">G6+N5</f>
        <v>28000</v>
      </c>
      <c r="O6" s="2" t="n">
        <f aca="false">N6+(M6*I6)</f>
        <v>33000.1990407674</v>
      </c>
      <c r="P6" s="2" t="n">
        <f aca="false">P5+IF(D6="installment payment",G6,0)</f>
        <v>43944.33</v>
      </c>
      <c r="Q6" s="2" t="n">
        <v>33000</v>
      </c>
      <c r="R6" s="2" t="n">
        <f aca="false">P6-Q6</f>
        <v>10944.33</v>
      </c>
      <c r="S6" s="2" t="n">
        <f aca="false">(O6)-Q6-(Q6*0.01)</f>
        <v>-329.800959232627</v>
      </c>
      <c r="T6" s="6"/>
      <c r="U6" s="6"/>
      <c r="W6" s="1" t="n">
        <f aca="false">IF(D6="installment payment",(G6*-1)/I6,0)</f>
        <v>0</v>
      </c>
      <c r="X6" s="1" t="n">
        <f aca="false">X5+W6</f>
        <v>0</v>
      </c>
      <c r="Y6" s="2" t="n">
        <f aca="false">X6*I6</f>
        <v>0</v>
      </c>
      <c r="Z6" s="6"/>
      <c r="AA6" s="6"/>
    </row>
    <row r="7" customFormat="false" ht="12.75" hidden="false" customHeight="false" outlineLevel="0" collapsed="false">
      <c r="A7" s="1" t="n">
        <v>5</v>
      </c>
      <c r="B7" s="1" t="s">
        <v>37</v>
      </c>
      <c r="C7" s="5" t="n">
        <v>44788</v>
      </c>
      <c r="D7" s="1" t="s">
        <v>27</v>
      </c>
      <c r="E7" s="1" t="s">
        <v>28</v>
      </c>
      <c r="F7" s="1" t="s">
        <v>25</v>
      </c>
      <c r="G7" s="1" t="n">
        <v>-1425</v>
      </c>
      <c r="H7" s="1" t="n">
        <v>0.06</v>
      </c>
      <c r="I7" s="7" t="n">
        <v>23750</v>
      </c>
      <c r="J7" s="1" t="s">
        <v>38</v>
      </c>
      <c r="K7" s="1" t="s">
        <v>39</v>
      </c>
      <c r="L7" s="1" t="s">
        <v>40</v>
      </c>
      <c r="M7" s="1" t="n">
        <f aca="false">H7+M6</f>
        <v>0.2683</v>
      </c>
      <c r="N7" s="2" t="n">
        <f aca="false">G7+N6</f>
        <v>26575</v>
      </c>
      <c r="O7" s="2" t="n">
        <f aca="false">N7+(M7*I7)</f>
        <v>32947.125</v>
      </c>
      <c r="P7" s="2" t="n">
        <f aca="false">P6+IF(D7="installment payment",G7,0)</f>
        <v>43944.33</v>
      </c>
      <c r="Q7" s="2" t="n">
        <v>33000</v>
      </c>
      <c r="R7" s="2" t="n">
        <f aca="false">P7-Q7</f>
        <v>10944.33</v>
      </c>
      <c r="S7" s="2" t="n">
        <f aca="false">(O7)-Q7-(Q7*0.01)</f>
        <v>-382.875</v>
      </c>
      <c r="T7" s="6"/>
      <c r="U7" s="6"/>
      <c r="W7" s="1" t="n">
        <f aca="false">IF(D7="installment payment",(G7*-1)/I7,0)</f>
        <v>0</v>
      </c>
      <c r="X7" s="1" t="n">
        <f aca="false">X6+W7</f>
        <v>0</v>
      </c>
      <c r="Y7" s="2" t="n">
        <f aca="false">X7*I7</f>
        <v>0</v>
      </c>
      <c r="Z7" s="6"/>
      <c r="AA7" s="6"/>
    </row>
    <row r="8" customFormat="false" ht="12.75" hidden="false" customHeight="false" outlineLevel="0" collapsed="false">
      <c r="A8" s="1" t="n">
        <v>6</v>
      </c>
      <c r="B8" s="1" t="s">
        <v>41</v>
      </c>
      <c r="C8" s="5" t="n">
        <v>44790</v>
      </c>
      <c r="D8" s="1" t="s">
        <v>27</v>
      </c>
      <c r="E8" s="1" t="s">
        <v>28</v>
      </c>
      <c r="F8" s="1" t="s">
        <v>33</v>
      </c>
      <c r="G8" s="1" t="n">
        <v>-1813</v>
      </c>
      <c r="H8" s="1" t="n">
        <v>0.075</v>
      </c>
      <c r="I8" s="7" t="n">
        <v>24173.3333333333</v>
      </c>
      <c r="J8" s="1" t="s">
        <v>42</v>
      </c>
      <c r="K8" s="1" t="s">
        <v>43</v>
      </c>
      <c r="L8" s="1" t="s">
        <v>44</v>
      </c>
      <c r="M8" s="1" t="n">
        <f aca="false">H8+M7</f>
        <v>0.3433</v>
      </c>
      <c r="N8" s="2" t="n">
        <f aca="false">G8+N7</f>
        <v>24762</v>
      </c>
      <c r="O8" s="2" t="n">
        <f aca="false">N8+(M8*I8)</f>
        <v>33060.7053333333</v>
      </c>
      <c r="P8" s="2" t="n">
        <f aca="false">P7+IF(D8="installment payment",G8,0)</f>
        <v>43944.33</v>
      </c>
      <c r="Q8" s="2" t="n">
        <v>33000</v>
      </c>
      <c r="R8" s="2" t="n">
        <f aca="false">P8-Q8</f>
        <v>10944.33</v>
      </c>
      <c r="S8" s="2" t="n">
        <f aca="false">(O8)-Q8-(Q8*0.01)</f>
        <v>-269.294666666676</v>
      </c>
      <c r="T8" s="6"/>
      <c r="U8" s="6"/>
      <c r="W8" s="1" t="n">
        <f aca="false">IF(D8="installment payment",(G8*-1)/I8,0)</f>
        <v>0</v>
      </c>
      <c r="X8" s="1" t="n">
        <f aca="false">X7+W8</f>
        <v>0</v>
      </c>
      <c r="Y8" s="2" t="n">
        <f aca="false">X8*I8</f>
        <v>0</v>
      </c>
      <c r="Z8" s="6"/>
      <c r="AA8" s="6"/>
    </row>
    <row r="9" customFormat="false" ht="12.75" hidden="false" customHeight="false" outlineLevel="0" collapsed="false">
      <c r="A9" s="1" t="n">
        <v>7</v>
      </c>
      <c r="B9" s="1" t="s">
        <v>45</v>
      </c>
      <c r="C9" s="5" t="n">
        <v>44790</v>
      </c>
      <c r="D9" s="1" t="s">
        <v>27</v>
      </c>
      <c r="E9" s="1" t="s">
        <v>28</v>
      </c>
      <c r="F9" s="1" t="s">
        <v>33</v>
      </c>
      <c r="G9" s="1" t="n">
        <v>-1814</v>
      </c>
      <c r="H9" s="1" t="n">
        <v>0.075</v>
      </c>
      <c r="I9" s="7" t="n">
        <v>24186.6666666667</v>
      </c>
      <c r="J9" s="1" t="s">
        <v>46</v>
      </c>
      <c r="K9" s="1" t="s">
        <v>47</v>
      </c>
      <c r="L9" s="1" t="s">
        <v>48</v>
      </c>
      <c r="M9" s="1" t="n">
        <f aca="false">H9+M8</f>
        <v>0.4183</v>
      </c>
      <c r="N9" s="2" t="n">
        <f aca="false">G9+N8</f>
        <v>22948</v>
      </c>
      <c r="O9" s="2" t="n">
        <f aca="false">N9+(M9*I9)</f>
        <v>33065.2826666667</v>
      </c>
      <c r="P9" s="2" t="n">
        <f aca="false">P8+IF(D9="installment payment",G9,0)</f>
        <v>43944.33</v>
      </c>
      <c r="Q9" s="2" t="n">
        <v>33000</v>
      </c>
      <c r="R9" s="2" t="n">
        <f aca="false">P9-Q9</f>
        <v>10944.33</v>
      </c>
      <c r="S9" s="2" t="n">
        <f aca="false">(O9)-Q9-(Q9*0.01)</f>
        <v>-264.717333333319</v>
      </c>
      <c r="T9" s="6"/>
      <c r="U9" s="6"/>
      <c r="W9" s="1" t="n">
        <f aca="false">IF(D9="installment payment",(G9*-1)/I9,0)</f>
        <v>0</v>
      </c>
      <c r="X9" s="1" t="n">
        <f aca="false">X8+W9</f>
        <v>0</v>
      </c>
      <c r="Y9" s="2" t="n">
        <f aca="false">X9*I9</f>
        <v>0</v>
      </c>
      <c r="Z9" s="6"/>
      <c r="AA9" s="6"/>
    </row>
    <row r="10" customFormat="false" ht="12.75" hidden="false" customHeight="false" outlineLevel="0" collapsed="false">
      <c r="A10" s="1" t="n">
        <v>8</v>
      </c>
      <c r="C10" s="5" t="n">
        <v>44793</v>
      </c>
      <c r="D10" s="1" t="s">
        <v>49</v>
      </c>
      <c r="E10" s="1" t="s">
        <v>50</v>
      </c>
      <c r="F10" s="1" t="s">
        <v>25</v>
      </c>
      <c r="G10" s="1" t="n">
        <v>-366.2</v>
      </c>
      <c r="I10" s="7" t="n">
        <v>22000</v>
      </c>
      <c r="M10" s="1" t="n">
        <f aca="false">H10+M9</f>
        <v>0.4183</v>
      </c>
      <c r="N10" s="2" t="n">
        <f aca="false">G10+N9</f>
        <v>22581.8</v>
      </c>
      <c r="O10" s="2" t="n">
        <f aca="false">N10+(M10*I10)</f>
        <v>31784.4</v>
      </c>
      <c r="P10" s="2" t="n">
        <f aca="false">P9+IF(D10="installment payment",G10,0)</f>
        <v>43578.13</v>
      </c>
      <c r="Q10" s="2" t="n">
        <v>32798.53</v>
      </c>
      <c r="R10" s="2" t="n">
        <f aca="false">P10-Q10</f>
        <v>10779.6</v>
      </c>
      <c r="S10" s="2" t="n">
        <f aca="false">(O10)-Q10-(Q10*0.01)</f>
        <v>-1342.1153</v>
      </c>
      <c r="T10" s="6"/>
      <c r="U10" s="6"/>
      <c r="W10" s="1" t="n">
        <f aca="false">IF(D10="installment payment",(G10*-1)/I10,0)</f>
        <v>0.0166454545454545</v>
      </c>
      <c r="X10" s="1" t="n">
        <f aca="false">X9+W10</f>
        <v>0.0166454545454545</v>
      </c>
      <c r="Y10" s="2" t="n">
        <f aca="false">X10*I10</f>
        <v>366.2</v>
      </c>
      <c r="Z10" s="6"/>
      <c r="AA10" s="6"/>
    </row>
    <row r="11" customFormat="false" ht="12.75" hidden="false" customHeight="false" outlineLevel="0" collapsed="false">
      <c r="A11" s="1" t="n">
        <v>9</v>
      </c>
      <c r="B11" s="1" t="s">
        <v>51</v>
      </c>
      <c r="C11" s="5" t="n">
        <v>44810</v>
      </c>
      <c r="D11" s="1" t="s">
        <v>27</v>
      </c>
      <c r="E11" s="1" t="s">
        <v>28</v>
      </c>
      <c r="F11" s="1" t="s">
        <v>52</v>
      </c>
      <c r="G11" s="1" t="n">
        <v>-1001</v>
      </c>
      <c r="H11" s="1" t="n">
        <v>0.0495</v>
      </c>
      <c r="I11" s="7" t="n">
        <v>20222.2222222222</v>
      </c>
      <c r="M11" s="1" t="n">
        <f aca="false">H11+M10</f>
        <v>0.4678</v>
      </c>
      <c r="N11" s="2" t="n">
        <f aca="false">G11+N10</f>
        <v>21580.8</v>
      </c>
      <c r="O11" s="2" t="n">
        <f aca="false">N11+(M11*I11)</f>
        <v>31040.7555555555</v>
      </c>
      <c r="P11" s="2" t="n">
        <f aca="false">P10+IF(D11="installment payment",G11,0)</f>
        <v>43578.13</v>
      </c>
      <c r="Q11" s="2" t="n">
        <v>32798.53</v>
      </c>
      <c r="R11" s="2" t="n">
        <f aca="false">P11-Q11</f>
        <v>10779.6</v>
      </c>
      <c r="S11" s="2" t="n">
        <f aca="false">(O11)-Q11-(Q11*0.01)</f>
        <v>-2085.75974444445</v>
      </c>
      <c r="T11" s="6"/>
      <c r="U11" s="6"/>
      <c r="W11" s="1" t="n">
        <f aca="false">IF(D11="installment payment",(G11*-1)/I11,0)</f>
        <v>0</v>
      </c>
      <c r="X11" s="1" t="n">
        <f aca="false">X10+W11</f>
        <v>0.0166454545454545</v>
      </c>
      <c r="Y11" s="2" t="n">
        <f aca="false">X11*I11</f>
        <v>336.608080808081</v>
      </c>
      <c r="Z11" s="6"/>
      <c r="AA11" s="6"/>
    </row>
    <row r="12" customFormat="false" ht="12.75" hidden="false" customHeight="false" outlineLevel="0" collapsed="false">
      <c r="A12" s="1" t="n">
        <v>10</v>
      </c>
      <c r="B12" s="1" t="s">
        <v>53</v>
      </c>
      <c r="C12" s="5" t="n">
        <v>44810</v>
      </c>
      <c r="D12" s="1" t="s">
        <v>27</v>
      </c>
      <c r="E12" s="1" t="s">
        <v>28</v>
      </c>
      <c r="F12" s="1" t="s">
        <v>52</v>
      </c>
      <c r="G12" s="1" t="n">
        <v>-1945</v>
      </c>
      <c r="H12" s="1" t="n">
        <v>0.096</v>
      </c>
      <c r="I12" s="7" t="n">
        <v>20260.4166666667</v>
      </c>
      <c r="M12" s="1" t="n">
        <f aca="false">H12+M11</f>
        <v>0.5638</v>
      </c>
      <c r="N12" s="2" t="n">
        <f aca="false">G12+N11</f>
        <v>19635.8</v>
      </c>
      <c r="O12" s="2" t="n">
        <f aca="false">N12+(M12*I12)</f>
        <v>31058.6229166667</v>
      </c>
      <c r="P12" s="2" t="n">
        <f aca="false">P11+IF(D12="installment payment",G12,0)</f>
        <v>43578.13</v>
      </c>
      <c r="Q12" s="2" t="n">
        <v>32798.53</v>
      </c>
      <c r="R12" s="2" t="n">
        <f aca="false">P12-Q12</f>
        <v>10779.6</v>
      </c>
      <c r="S12" s="2" t="n">
        <f aca="false">(O12)-Q12-(Q12*0.01)</f>
        <v>-2067.89238333332</v>
      </c>
      <c r="T12" s="6"/>
      <c r="U12" s="6"/>
      <c r="W12" s="1" t="n">
        <f aca="false">IF(D12="installment payment",(G12*-1)/I12,0)</f>
        <v>0</v>
      </c>
      <c r="X12" s="1" t="n">
        <f aca="false">X11+W12</f>
        <v>0.0166454545454545</v>
      </c>
      <c r="Y12" s="2" t="n">
        <f aca="false">X12*I12</f>
        <v>337.24384469697</v>
      </c>
      <c r="Z12" s="6"/>
      <c r="AA12" s="6"/>
    </row>
    <row r="13" customFormat="false" ht="12.75" hidden="false" customHeight="false" outlineLevel="0" collapsed="false">
      <c r="A13" s="1" t="n">
        <v>11</v>
      </c>
      <c r="B13" s="1" t="s">
        <v>54</v>
      </c>
      <c r="C13" s="5" t="n">
        <v>44810</v>
      </c>
      <c r="D13" s="1" t="s">
        <v>27</v>
      </c>
      <c r="E13" s="1" t="s">
        <v>28</v>
      </c>
      <c r="F13" s="1" t="s">
        <v>33</v>
      </c>
      <c r="G13" s="1" t="n">
        <v>-1001</v>
      </c>
      <c r="H13" s="1" t="n">
        <v>0.0495</v>
      </c>
      <c r="I13" s="7" t="n">
        <v>20222.2222222222</v>
      </c>
      <c r="M13" s="1" t="n">
        <f aca="false">H13+M12</f>
        <v>0.6133</v>
      </c>
      <c r="N13" s="2" t="n">
        <f aca="false">G13+N12</f>
        <v>18634.8</v>
      </c>
      <c r="O13" s="2" t="n">
        <f aca="false">N13+(M13*I13)</f>
        <v>31037.0888888889</v>
      </c>
      <c r="P13" s="2" t="n">
        <f aca="false">P12+IF(D13="installment payment",G13,0)</f>
        <v>43578.13</v>
      </c>
      <c r="Q13" s="2" t="n">
        <v>32798.53</v>
      </c>
      <c r="R13" s="2" t="n">
        <f aca="false">P13-Q13</f>
        <v>10779.6</v>
      </c>
      <c r="S13" s="2" t="n">
        <f aca="false">(O13)-Q13-(Q13*0.01)</f>
        <v>-2089.42641111113</v>
      </c>
      <c r="T13" s="6"/>
      <c r="U13" s="6"/>
      <c r="W13" s="1" t="n">
        <f aca="false">IF(D13="installment payment",(G13*-1)/I13,0)</f>
        <v>0</v>
      </c>
      <c r="X13" s="1" t="n">
        <f aca="false">X12+W13</f>
        <v>0.0166454545454545</v>
      </c>
      <c r="Y13" s="2" t="n">
        <f aca="false">X13*I13</f>
        <v>336.608080808081</v>
      </c>
      <c r="Z13" s="6"/>
      <c r="AA13" s="6"/>
    </row>
    <row r="14" customFormat="false" ht="12.75" hidden="false" customHeight="false" outlineLevel="0" collapsed="false">
      <c r="A14" s="1" t="n">
        <v>12</v>
      </c>
      <c r="B14" s="1" t="s">
        <v>55</v>
      </c>
      <c r="C14" s="5" t="n">
        <v>44810</v>
      </c>
      <c r="D14" s="1" t="s">
        <v>27</v>
      </c>
      <c r="E14" s="1" t="s">
        <v>28</v>
      </c>
      <c r="F14" s="1" t="s">
        <v>25</v>
      </c>
      <c r="G14" s="1" t="n">
        <v>-1001</v>
      </c>
      <c r="H14" s="1" t="n">
        <v>0.0495</v>
      </c>
      <c r="I14" s="7" t="n">
        <v>20222.2222222222</v>
      </c>
      <c r="M14" s="1" t="n">
        <f aca="false">H14+M13</f>
        <v>0.6628</v>
      </c>
      <c r="N14" s="2" t="n">
        <f aca="false">G14+N13</f>
        <v>17633.8</v>
      </c>
      <c r="O14" s="2" t="n">
        <f aca="false">N14+(M14*I14)</f>
        <v>31037.0888888889</v>
      </c>
      <c r="P14" s="2" t="n">
        <f aca="false">P13+IF(D14="installment payment",G14,0)</f>
        <v>43578.13</v>
      </c>
      <c r="Q14" s="2" t="n">
        <v>32798.53</v>
      </c>
      <c r="R14" s="2" t="n">
        <f aca="false">P14-Q14</f>
        <v>10779.6</v>
      </c>
      <c r="S14" s="2" t="n">
        <f aca="false">(O14)-Q14-(Q14*0.01)</f>
        <v>-2089.42641111113</v>
      </c>
      <c r="T14" s="6"/>
      <c r="U14" s="6"/>
      <c r="W14" s="1" t="n">
        <f aca="false">IF(D14="installment payment",(G14*-1)/I14,0)</f>
        <v>0</v>
      </c>
      <c r="X14" s="1" t="n">
        <f aca="false">X13+W14</f>
        <v>0.0166454545454545</v>
      </c>
      <c r="Y14" s="2" t="n">
        <f aca="false">X14*I14</f>
        <v>336.608080808081</v>
      </c>
      <c r="Z14" s="6"/>
      <c r="AA14" s="6"/>
    </row>
    <row r="15" customFormat="false" ht="12.75" hidden="false" customHeight="false" outlineLevel="0" collapsed="false">
      <c r="A15" s="1" t="n">
        <v>13</v>
      </c>
      <c r="C15" s="5" t="n">
        <v>44824</v>
      </c>
      <c r="D15" s="1" t="s">
        <v>49</v>
      </c>
      <c r="E15" s="1" t="s">
        <v>50</v>
      </c>
      <c r="F15" s="1" t="s">
        <v>25</v>
      </c>
      <c r="G15" s="1" t="n">
        <v>-366.2</v>
      </c>
      <c r="I15" s="7" t="n">
        <v>20000</v>
      </c>
      <c r="M15" s="1" t="n">
        <f aca="false">H15+M14</f>
        <v>0.6628</v>
      </c>
      <c r="N15" s="2" t="n">
        <f aca="false">G15+N14</f>
        <v>17267.6</v>
      </c>
      <c r="O15" s="2" t="n">
        <f aca="false">N15+(M15*I15)</f>
        <v>30523.6</v>
      </c>
      <c r="P15" s="2" t="n">
        <v>43211.93</v>
      </c>
      <c r="Q15" s="2" t="n">
        <v>32596.05</v>
      </c>
      <c r="R15" s="2" t="n">
        <f aca="false">P15-Q15</f>
        <v>10615.88</v>
      </c>
      <c r="S15" s="2" t="n">
        <f aca="false">(O15)-Q15-(Q15*0.01)</f>
        <v>-2398.4105</v>
      </c>
      <c r="T15" s="6"/>
      <c r="U15" s="6"/>
      <c r="W15" s="1" t="n">
        <f aca="false">IF(D15="installment payment",(G15*-1)/I15,0)</f>
        <v>0.01831</v>
      </c>
      <c r="X15" s="1" t="n">
        <f aca="false">X14+W15</f>
        <v>0.0349554545454545</v>
      </c>
      <c r="Y15" s="2" t="n">
        <f aca="false">X15*I15</f>
        <v>699.109090909091</v>
      </c>
      <c r="Z15" s="6"/>
      <c r="AA15" s="6"/>
    </row>
    <row r="16" customFormat="false" ht="12.75" hidden="false" customHeight="false" outlineLevel="0" collapsed="false">
      <c r="A16" s="1" t="n">
        <v>14</v>
      </c>
      <c r="B16" s="1" t="s">
        <v>56</v>
      </c>
      <c r="C16" s="5" t="n">
        <v>44824</v>
      </c>
      <c r="D16" s="1" t="s">
        <v>27</v>
      </c>
      <c r="E16" s="1" t="s">
        <v>28</v>
      </c>
      <c r="F16" s="1" t="s">
        <v>33</v>
      </c>
      <c r="G16" s="1" t="n">
        <v>-2000</v>
      </c>
      <c r="H16" s="1" t="n">
        <v>0.1</v>
      </c>
      <c r="I16" s="7" t="n">
        <v>20000</v>
      </c>
      <c r="M16" s="1" t="n">
        <f aca="false">H16+M15</f>
        <v>0.7628</v>
      </c>
      <c r="N16" s="2" t="n">
        <f aca="false">G16+N15</f>
        <v>15267.6</v>
      </c>
      <c r="O16" s="2" t="n">
        <f aca="false">N16+(M16*I16)</f>
        <v>30523.6</v>
      </c>
      <c r="P16" s="2" t="n">
        <f aca="false">P15+IF(D16="installment payment",G16,0)</f>
        <v>43211.93</v>
      </c>
      <c r="Q16" s="2" t="n">
        <v>32596.05</v>
      </c>
      <c r="R16" s="2" t="n">
        <f aca="false">P16-Q16</f>
        <v>10615.88</v>
      </c>
      <c r="S16" s="2" t="n">
        <f aca="false">(O16)-Q16-(Q16*0.01)</f>
        <v>-2398.4105</v>
      </c>
      <c r="T16" s="6"/>
      <c r="U16" s="6"/>
      <c r="W16" s="1" t="n">
        <f aca="false">IF(D16="installment payment",(G16*-1)/I16,0)</f>
        <v>0</v>
      </c>
      <c r="X16" s="1" t="n">
        <f aca="false">X15+W16</f>
        <v>0.0349554545454545</v>
      </c>
      <c r="Y16" s="2" t="n">
        <f aca="false">X16*I16</f>
        <v>699.109090909091</v>
      </c>
      <c r="Z16" s="6"/>
      <c r="AA16" s="6"/>
    </row>
    <row r="17" customFormat="false" ht="12.75" hidden="false" customHeight="false" outlineLevel="0" collapsed="false">
      <c r="A17" s="1" t="n">
        <v>15</v>
      </c>
      <c r="B17" s="1" t="s">
        <v>57</v>
      </c>
      <c r="C17" s="5" t="n">
        <v>44824</v>
      </c>
      <c r="D17" s="1" t="s">
        <v>27</v>
      </c>
      <c r="E17" s="1" t="s">
        <v>28</v>
      </c>
      <c r="F17" s="1" t="s">
        <v>52</v>
      </c>
      <c r="G17" s="1" t="n">
        <v>-1500</v>
      </c>
      <c r="H17" s="1" t="n">
        <v>0.075</v>
      </c>
      <c r="I17" s="7" t="n">
        <v>20000</v>
      </c>
      <c r="M17" s="1" t="n">
        <f aca="false">H17+M16</f>
        <v>0.8378</v>
      </c>
      <c r="N17" s="2" t="n">
        <f aca="false">G17+N16</f>
        <v>13767.6</v>
      </c>
      <c r="O17" s="2" t="n">
        <f aca="false">N17+(M17*I17)</f>
        <v>30523.6</v>
      </c>
      <c r="P17" s="2" t="n">
        <f aca="false">P16+IF(D17="installment payment",G17,0)</f>
        <v>43211.93</v>
      </c>
      <c r="Q17" s="2" t="n">
        <v>32596.05</v>
      </c>
      <c r="R17" s="2" t="n">
        <f aca="false">P17-Q17</f>
        <v>10615.88</v>
      </c>
      <c r="S17" s="2" t="n">
        <f aca="false">(O17)-Q17-(Q17*0.01)</f>
        <v>-2398.4105</v>
      </c>
      <c r="T17" s="6"/>
      <c r="U17" s="6"/>
      <c r="W17" s="1" t="n">
        <f aca="false">IF(D17="installment payment",(G17*-1)/I17,0)</f>
        <v>0</v>
      </c>
      <c r="X17" s="1" t="n">
        <f aca="false">X16+W17</f>
        <v>0.0349554545454545</v>
      </c>
      <c r="Y17" s="2" t="n">
        <f aca="false">X17*I17</f>
        <v>699.109090909091</v>
      </c>
      <c r="Z17" s="6"/>
      <c r="AA17" s="6"/>
    </row>
    <row r="18" customFormat="false" ht="12.75" hidden="false" customHeight="false" outlineLevel="0" collapsed="false">
      <c r="A18" s="1" t="n">
        <v>16</v>
      </c>
      <c r="B18" s="1" t="s">
        <v>58</v>
      </c>
      <c r="C18" s="5" t="n">
        <v>44824</v>
      </c>
      <c r="D18" s="1" t="s">
        <v>27</v>
      </c>
      <c r="E18" s="1" t="s">
        <v>28</v>
      </c>
      <c r="F18" s="1" t="s">
        <v>25</v>
      </c>
      <c r="G18" s="1" t="n">
        <v>-1500</v>
      </c>
      <c r="H18" s="1" t="n">
        <v>0.075</v>
      </c>
      <c r="I18" s="7" t="n">
        <v>20000</v>
      </c>
      <c r="M18" s="1" t="n">
        <f aca="false">H18+M17</f>
        <v>0.9128</v>
      </c>
      <c r="N18" s="2" t="n">
        <f aca="false">G18+N17</f>
        <v>12267.6</v>
      </c>
      <c r="O18" s="2" t="n">
        <f aca="false">N18+(M18*I18)</f>
        <v>30523.6</v>
      </c>
      <c r="P18" s="2" t="n">
        <f aca="false">P17+IF(D18="installment payment",G18,0)</f>
        <v>43211.93</v>
      </c>
      <c r="Q18" s="2" t="n">
        <v>32596.05</v>
      </c>
      <c r="R18" s="2" t="n">
        <f aca="false">P18-Q18</f>
        <v>10615.88</v>
      </c>
      <c r="S18" s="2" t="n">
        <f aca="false">(O18)-Q18-(Q18*0.01)</f>
        <v>-2398.4105</v>
      </c>
      <c r="T18" s="6"/>
      <c r="U18" s="6"/>
      <c r="W18" s="1" t="n">
        <f aca="false">IF(D18="installment payment",(G18*-1)/I18,0)</f>
        <v>0</v>
      </c>
      <c r="X18" s="1" t="n">
        <f aca="false">X17+W18</f>
        <v>0.0349554545454545</v>
      </c>
      <c r="Y18" s="2" t="n">
        <f aca="false">X18*I18</f>
        <v>699.109090909091</v>
      </c>
      <c r="Z18" s="6"/>
      <c r="AA18" s="6"/>
    </row>
    <row r="19" customFormat="false" ht="12.75" hidden="false" customHeight="false" outlineLevel="0" collapsed="false">
      <c r="A19" s="1" t="n">
        <v>17</v>
      </c>
      <c r="C19" s="5" t="n">
        <v>44854</v>
      </c>
      <c r="D19" s="1" t="s">
        <v>49</v>
      </c>
      <c r="E19" s="1" t="s">
        <v>50</v>
      </c>
      <c r="F19" s="1" t="s">
        <v>25</v>
      </c>
      <c r="G19" s="1" t="n">
        <v>-366.2</v>
      </c>
      <c r="I19" s="7" t="n">
        <v>20000</v>
      </c>
      <c r="M19" s="1" t="n">
        <f aca="false">H19+M18</f>
        <v>0.9128</v>
      </c>
      <c r="N19" s="2" t="n">
        <f aca="false">G19+N18</f>
        <v>11901.4</v>
      </c>
      <c r="O19" s="2" t="n">
        <f aca="false">N19+(M19*I19)</f>
        <v>30157.4</v>
      </c>
      <c r="P19" s="2" t="n">
        <f aca="false">P18+IF(D19="installment payment",G19,0)</f>
        <v>42845.73</v>
      </c>
      <c r="Q19" s="2" t="n">
        <v>32392.56</v>
      </c>
      <c r="R19" s="2" t="n">
        <f aca="false">P19-Q19</f>
        <v>10453.17</v>
      </c>
      <c r="S19" s="2" t="n">
        <f aca="false">(O19)-Q19-(Q19*0.01)</f>
        <v>-2559.08560000001</v>
      </c>
      <c r="T19" s="6"/>
      <c r="U19" s="6"/>
      <c r="W19" s="1" t="n">
        <f aca="false">IF(D19="installment payment",(G19*-1)/I19,0)</f>
        <v>0.01831</v>
      </c>
      <c r="X19" s="1" t="n">
        <f aca="false">X18+W19</f>
        <v>0.0532654545454545</v>
      </c>
      <c r="Y19" s="2" t="n">
        <f aca="false">X19*I19</f>
        <v>1065.30909090909</v>
      </c>
      <c r="Z19" s="6"/>
      <c r="AA19" s="6"/>
    </row>
    <row r="20" customFormat="false" ht="12.75" hidden="false" customHeight="false" outlineLevel="0" collapsed="false">
      <c r="A20" s="1" t="n">
        <v>18</v>
      </c>
      <c r="B20" s="1" t="s">
        <v>59</v>
      </c>
      <c r="C20" s="5" t="n">
        <v>44855</v>
      </c>
      <c r="D20" s="1" t="s">
        <v>27</v>
      </c>
      <c r="E20" s="1" t="s">
        <v>28</v>
      </c>
      <c r="F20" s="1" t="s">
        <v>52</v>
      </c>
      <c r="G20" s="1" t="n">
        <v>-1000</v>
      </c>
      <c r="H20" s="1" t="n">
        <v>0.05</v>
      </c>
      <c r="I20" s="7" t="n">
        <v>20000</v>
      </c>
      <c r="M20" s="1" t="n">
        <f aca="false">H20+M19</f>
        <v>0.9628</v>
      </c>
      <c r="N20" s="2" t="n">
        <f aca="false">G20+N19</f>
        <v>10901.4</v>
      </c>
      <c r="O20" s="2" t="n">
        <f aca="false">N20+(M20*I20)</f>
        <v>30157.4</v>
      </c>
      <c r="P20" s="2" t="n">
        <f aca="false">P19+IF(D20="installment payment",G20,0)</f>
        <v>42845.73</v>
      </c>
      <c r="Q20" s="2" t="n">
        <v>32392.56</v>
      </c>
      <c r="R20" s="2" t="n">
        <f aca="false">P20-Q20</f>
        <v>10453.17</v>
      </c>
      <c r="S20" s="2" t="n">
        <f aca="false">(O20)-Q20-(Q20*0.01)</f>
        <v>-2559.08560000001</v>
      </c>
      <c r="T20" s="6"/>
      <c r="U20" s="6"/>
      <c r="W20" s="1" t="n">
        <f aca="false">IF(D20="installment payment",(G20*-1)/I20,0)</f>
        <v>0</v>
      </c>
      <c r="X20" s="1" t="n">
        <f aca="false">X19+W20</f>
        <v>0.0532654545454545</v>
      </c>
      <c r="Y20" s="2" t="n">
        <f aca="false">X20*I20</f>
        <v>1065.30909090909</v>
      </c>
      <c r="Z20" s="6"/>
      <c r="AA20" s="6"/>
    </row>
    <row r="21" customFormat="false" ht="12.75" hidden="false" customHeight="false" outlineLevel="0" collapsed="false">
      <c r="A21" s="1" t="n">
        <v>19</v>
      </c>
      <c r="B21" s="1" t="s">
        <v>60</v>
      </c>
      <c r="C21" s="5" t="n">
        <v>44855</v>
      </c>
      <c r="D21" s="1" t="s">
        <v>27</v>
      </c>
      <c r="E21" s="1" t="s">
        <v>28</v>
      </c>
      <c r="F21" s="1" t="s">
        <v>33</v>
      </c>
      <c r="G21" s="1" t="n">
        <v>-2000</v>
      </c>
      <c r="H21" s="1" t="n">
        <v>0.1</v>
      </c>
      <c r="I21" s="7" t="n">
        <v>20000</v>
      </c>
      <c r="M21" s="1" t="n">
        <f aca="false">H21+M20</f>
        <v>1.0628</v>
      </c>
      <c r="N21" s="2" t="n">
        <f aca="false">G21+N20</f>
        <v>8901.4</v>
      </c>
      <c r="O21" s="2" t="n">
        <f aca="false">N21+(M21*I21)</f>
        <v>30157.4</v>
      </c>
      <c r="P21" s="2" t="n">
        <f aca="false">P20+IF(D21="installment payment",G21,0)</f>
        <v>42845.73</v>
      </c>
      <c r="Q21" s="2" t="n">
        <v>32392.56</v>
      </c>
      <c r="R21" s="2" t="n">
        <f aca="false">P21-Q21</f>
        <v>10453.17</v>
      </c>
      <c r="S21" s="2" t="n">
        <f aca="false">(O21)-Q21-(Q21*0.01)</f>
        <v>-2559.0856</v>
      </c>
      <c r="T21" s="6"/>
      <c r="U21" s="6"/>
      <c r="W21" s="1" t="n">
        <f aca="false">IF(D21="installment payment",(G21*-1)/I21,0)</f>
        <v>0</v>
      </c>
      <c r="X21" s="1" t="n">
        <f aca="false">X20+W21</f>
        <v>0.0532654545454545</v>
      </c>
      <c r="Y21" s="2" t="n">
        <f aca="false">X21*I21</f>
        <v>1065.30909090909</v>
      </c>
      <c r="Z21" s="6"/>
      <c r="AA21" s="6"/>
    </row>
    <row r="22" customFormat="false" ht="12.75" hidden="false" customHeight="false" outlineLevel="0" collapsed="false">
      <c r="A22" s="1" t="n">
        <v>20</v>
      </c>
      <c r="B22" s="1" t="s">
        <v>61</v>
      </c>
      <c r="C22" s="5" t="n">
        <v>44855</v>
      </c>
      <c r="D22" s="1" t="s">
        <v>27</v>
      </c>
      <c r="E22" s="1" t="s">
        <v>28</v>
      </c>
      <c r="F22" s="1" t="s">
        <v>25</v>
      </c>
      <c r="G22" s="1" t="n">
        <v>-2000</v>
      </c>
      <c r="H22" s="1" t="n">
        <v>0.1</v>
      </c>
      <c r="I22" s="7" t="n">
        <v>20000</v>
      </c>
      <c r="M22" s="1" t="n">
        <f aca="false">H22+M21</f>
        <v>1.1628</v>
      </c>
      <c r="N22" s="2" t="n">
        <f aca="false">G22+N21</f>
        <v>6901.4</v>
      </c>
      <c r="O22" s="2" t="n">
        <f aca="false">N22+(M22*I22)</f>
        <v>30157.4</v>
      </c>
      <c r="P22" s="2" t="n">
        <f aca="false">P21+IF(D22="installment payment",G22,0)</f>
        <v>42845.73</v>
      </c>
      <c r="Q22" s="2" t="n">
        <v>32392.56</v>
      </c>
      <c r="R22" s="2" t="n">
        <f aca="false">P22-Q22</f>
        <v>10453.17</v>
      </c>
      <c r="S22" s="2" t="n">
        <f aca="false">(O22)-Q22-(Q22*0.01)</f>
        <v>-2559.0856</v>
      </c>
      <c r="T22" s="6"/>
      <c r="U22" s="6"/>
      <c r="W22" s="1" t="n">
        <f aca="false">IF(D22="installment payment",(G22*-1)/I22,0)</f>
        <v>0</v>
      </c>
      <c r="X22" s="1" t="n">
        <f aca="false">X21+W22</f>
        <v>0.0532654545454545</v>
      </c>
      <c r="Y22" s="2" t="n">
        <f aca="false">X22*I22</f>
        <v>1065.30909090909</v>
      </c>
      <c r="Z22" s="6"/>
      <c r="AA22" s="6"/>
    </row>
    <row r="23" customFormat="false" ht="12.75" hidden="false" customHeight="false" outlineLevel="0" collapsed="false">
      <c r="A23" s="1" t="n">
        <v>21</v>
      </c>
      <c r="C23" s="5" t="n">
        <v>44885</v>
      </c>
      <c r="D23" s="1" t="s">
        <v>49</v>
      </c>
      <c r="E23" s="1" t="s">
        <v>50</v>
      </c>
      <c r="F23" s="1" t="s">
        <v>25</v>
      </c>
      <c r="G23" s="1" t="n">
        <v>-366.2</v>
      </c>
      <c r="I23" s="7" t="n">
        <v>16393.4426229508</v>
      </c>
      <c r="M23" s="1" t="n">
        <f aca="false">H23+M22</f>
        <v>1.1628</v>
      </c>
      <c r="N23" s="2" t="n">
        <f aca="false">G23+N22</f>
        <v>6535.2</v>
      </c>
      <c r="O23" s="2" t="n">
        <f aca="false">N23+(M23*I23)</f>
        <v>25597.4950819672</v>
      </c>
      <c r="P23" s="2" t="n">
        <f aca="false">P22+IF(D23="installment payment",G23,0)</f>
        <v>42479.53</v>
      </c>
      <c r="Q23" s="2" t="n">
        <v>32188.05</v>
      </c>
      <c r="R23" s="2" t="n">
        <f aca="false">P23-Q23</f>
        <v>10291.48</v>
      </c>
      <c r="S23" s="2" t="n">
        <f aca="false">(O23)-Q23-(Q23*0.01)</f>
        <v>-6912.43541803281</v>
      </c>
      <c r="T23" s="6"/>
      <c r="U23" s="6"/>
      <c r="W23" s="1" t="n">
        <f aca="false">IF(D23="installment payment",(G23*-1)/I23,0)</f>
        <v>0.0223382</v>
      </c>
      <c r="X23" s="1" t="n">
        <f aca="false">X22+W23</f>
        <v>0.0756036545454546</v>
      </c>
      <c r="Y23" s="2" t="n">
        <f aca="false">X23*I23</f>
        <v>1239.4041728763</v>
      </c>
      <c r="Z23" s="6"/>
      <c r="AA23" s="6"/>
    </row>
    <row r="24" customFormat="false" ht="12.75" hidden="false" customHeight="false" outlineLevel="0" collapsed="false">
      <c r="A24" s="1" t="n">
        <v>22</v>
      </c>
      <c r="B24" s="1" t="s">
        <v>62</v>
      </c>
      <c r="C24" s="5" t="n">
        <v>44885</v>
      </c>
      <c r="D24" s="1" t="s">
        <v>27</v>
      </c>
      <c r="E24" s="1" t="s">
        <v>28</v>
      </c>
      <c r="F24" s="1" t="s">
        <v>52</v>
      </c>
      <c r="G24" s="1" t="n">
        <v>-1000</v>
      </c>
      <c r="H24" s="1" t="n">
        <v>0.061</v>
      </c>
      <c r="I24" s="7" t="n">
        <v>16393.4426229508</v>
      </c>
      <c r="M24" s="1" t="n">
        <f aca="false">H24+M23</f>
        <v>1.2238</v>
      </c>
      <c r="N24" s="2" t="n">
        <f aca="false">G24+N23</f>
        <v>5535.2</v>
      </c>
      <c r="O24" s="2" t="n">
        <f aca="false">N24+(M24*I24)</f>
        <v>25597.4950819672</v>
      </c>
      <c r="P24" s="2" t="n">
        <f aca="false">P23+IF(D24="installment payment",G24,0)</f>
        <v>42479.53</v>
      </c>
      <c r="Q24" s="2" t="n">
        <v>32188.05</v>
      </c>
      <c r="R24" s="2" t="n">
        <f aca="false">P24-Q24</f>
        <v>10291.48</v>
      </c>
      <c r="S24" s="2" t="n">
        <f aca="false">(O24)-Q24-(Q24*0.01)</f>
        <v>-6912.43541803282</v>
      </c>
      <c r="T24" s="6"/>
      <c r="U24" s="6"/>
      <c r="W24" s="1" t="n">
        <f aca="false">IF(D24="installment payment",(G24*-1)/I24,0)</f>
        <v>0</v>
      </c>
      <c r="X24" s="1" t="n">
        <f aca="false">X23+W24</f>
        <v>0.0756036545454546</v>
      </c>
      <c r="Y24" s="2" t="n">
        <f aca="false">X24*I24</f>
        <v>1239.4041728763</v>
      </c>
      <c r="Z24" s="6"/>
      <c r="AA24" s="6"/>
    </row>
    <row r="25" customFormat="false" ht="12.75" hidden="false" customHeight="false" outlineLevel="0" collapsed="false">
      <c r="A25" s="1" t="n">
        <v>23</v>
      </c>
      <c r="B25" s="1" t="s">
        <v>63</v>
      </c>
      <c r="C25" s="5" t="n">
        <v>44885</v>
      </c>
      <c r="D25" s="1" t="s">
        <v>27</v>
      </c>
      <c r="E25" s="1" t="s">
        <v>28</v>
      </c>
      <c r="F25" s="1" t="s">
        <v>25</v>
      </c>
      <c r="G25" s="1" t="n">
        <v>-2000</v>
      </c>
      <c r="H25" s="1" t="n">
        <v>0.1227</v>
      </c>
      <c r="I25" s="7" t="n">
        <v>16299.9185004075</v>
      </c>
      <c r="M25" s="1" t="n">
        <f aca="false">H25+M24</f>
        <v>1.3465</v>
      </c>
      <c r="N25" s="2" t="n">
        <f aca="false">G25+N24</f>
        <v>3535.2</v>
      </c>
      <c r="O25" s="2" t="n">
        <f aca="false">N25+(M25*I25)</f>
        <v>25483.0402607987</v>
      </c>
      <c r="P25" s="2" t="n">
        <f aca="false">P24+IF(D25="installment payment",G25,0)</f>
        <v>42479.53</v>
      </c>
      <c r="Q25" s="2" t="n">
        <v>32188.05</v>
      </c>
      <c r="R25" s="2" t="n">
        <f aca="false">P25-Q25</f>
        <v>10291.48</v>
      </c>
      <c r="S25" s="2" t="n">
        <f aca="false">(O25)-Q25-(Q25*0.01)</f>
        <v>-7026.8902392013</v>
      </c>
      <c r="T25" s="6"/>
      <c r="U25" s="6"/>
      <c r="W25" s="1" t="n">
        <f aca="false">IF(D25="installment payment",(G25*-1)/I25,0)</f>
        <v>0</v>
      </c>
      <c r="X25" s="1" t="n">
        <f aca="false">X24+W25</f>
        <v>0.0756036545454546</v>
      </c>
      <c r="Y25" s="2" t="n">
        <f aca="false">X25*I25</f>
        <v>1232.33340742387</v>
      </c>
      <c r="Z25" s="6"/>
      <c r="AA25" s="6"/>
    </row>
    <row r="26" customFormat="false" ht="12.75" hidden="false" customHeight="false" outlineLevel="0" collapsed="false">
      <c r="A26" s="1" t="n">
        <v>24</v>
      </c>
      <c r="B26" s="1" t="s">
        <v>64</v>
      </c>
      <c r="C26" s="5" t="n">
        <v>44885</v>
      </c>
      <c r="D26" s="1" t="s">
        <v>27</v>
      </c>
      <c r="E26" s="1" t="s">
        <v>28</v>
      </c>
      <c r="F26" s="1" t="s">
        <v>33</v>
      </c>
      <c r="G26" s="1" t="n">
        <v>-2000</v>
      </c>
      <c r="H26" s="1" t="n">
        <v>0.1227</v>
      </c>
      <c r="I26" s="1" t="n">
        <v>16300</v>
      </c>
      <c r="M26" s="1" t="n">
        <f aca="false">H26+M25</f>
        <v>1.4692</v>
      </c>
      <c r="N26" s="2" t="n">
        <f aca="false">G26+N25</f>
        <v>1535.2</v>
      </c>
      <c r="O26" s="2" t="n">
        <f aca="false">N26+(M26*I26)</f>
        <v>25483.16</v>
      </c>
      <c r="P26" s="2" t="n">
        <f aca="false">P25+IF(D26="installment payment",G26,0)</f>
        <v>42479.53</v>
      </c>
      <c r="Q26" s="2" t="n">
        <v>32188.05</v>
      </c>
      <c r="R26" s="2" t="n">
        <f aca="false">P26-Q26</f>
        <v>10291.48</v>
      </c>
      <c r="S26" s="2" t="n">
        <f aca="false">(O26)-Q26-(Q26*0.01)</f>
        <v>-7026.7705</v>
      </c>
      <c r="T26" s="6"/>
      <c r="U26" s="6"/>
      <c r="W26" s="1" t="n">
        <f aca="false">IF(D26="installment payment",(G26*-1)/I26,0)</f>
        <v>0</v>
      </c>
      <c r="X26" s="1" t="n">
        <f aca="false">X25+W26</f>
        <v>0.0756036545454546</v>
      </c>
      <c r="Y26" s="2" t="n">
        <f aca="false">X26*I26</f>
        <v>1232.33956909091</v>
      </c>
      <c r="Z26" s="6"/>
      <c r="AA26" s="6"/>
    </row>
    <row r="27" customFormat="false" ht="12.75" hidden="false" customHeight="false" outlineLevel="0" collapsed="false">
      <c r="A27" s="1" t="n">
        <v>25</v>
      </c>
      <c r="C27" s="5" t="n">
        <v>44915</v>
      </c>
      <c r="D27" s="1" t="s">
        <v>49</v>
      </c>
      <c r="E27" s="1" t="s">
        <v>50</v>
      </c>
      <c r="F27" s="1" t="s">
        <v>25</v>
      </c>
      <c r="G27" s="1" t="n">
        <v>-366.2</v>
      </c>
      <c r="I27" s="1" t="n">
        <v>17000</v>
      </c>
      <c r="M27" s="1" t="n">
        <f aca="false">H27+M26</f>
        <v>1.4692</v>
      </c>
      <c r="N27" s="2" t="n">
        <f aca="false">G27+N26</f>
        <v>1169</v>
      </c>
      <c r="O27" s="2" t="n">
        <f aca="false">N27+(M27*I27)</f>
        <v>26145.4</v>
      </c>
      <c r="P27" s="2" t="n">
        <f aca="false">P26+IF(D27="installment payment",G27,0)</f>
        <v>42113.33</v>
      </c>
      <c r="Q27" s="2" t="n">
        <v>31982.52</v>
      </c>
      <c r="R27" s="2" t="n">
        <f aca="false">P27-Q27</f>
        <v>10130.81</v>
      </c>
      <c r="S27" s="2" t="n">
        <f aca="false">(O27)-Q27-(Q27*0.01)</f>
        <v>-6156.9452</v>
      </c>
      <c r="T27" s="6"/>
      <c r="U27" s="6"/>
      <c r="W27" s="1" t="n">
        <f aca="false">IF(D27="installment payment",(G27*-1)/I27,0)</f>
        <v>0.0215411764705882</v>
      </c>
      <c r="X27" s="1" t="n">
        <f aca="false">X26+W27</f>
        <v>0.0971448310160428</v>
      </c>
      <c r="Y27" s="2" t="n">
        <f aca="false">X27*I27</f>
        <v>1651.46212727273</v>
      </c>
      <c r="Z27" s="6"/>
      <c r="AA27" s="6"/>
    </row>
    <row r="28" customFormat="false" ht="12.75" hidden="false" customHeight="false" outlineLevel="0" collapsed="false">
      <c r="A28" s="1" t="n">
        <v>26</v>
      </c>
      <c r="C28" s="5" t="n">
        <v>44946</v>
      </c>
      <c r="D28" s="1" t="s">
        <v>49</v>
      </c>
      <c r="E28" s="1" t="s">
        <v>50</v>
      </c>
      <c r="F28" s="1" t="s">
        <v>25</v>
      </c>
      <c r="G28" s="1" t="n">
        <v>-366.2</v>
      </c>
      <c r="I28" s="1" t="n">
        <v>19000</v>
      </c>
      <c r="M28" s="1" t="n">
        <f aca="false">H28+M27</f>
        <v>1.4692</v>
      </c>
      <c r="N28" s="2" t="n">
        <f aca="false">G28+N27</f>
        <v>802.799999999998</v>
      </c>
      <c r="O28" s="2" t="n">
        <f aca="false">N28+(M28*I28)</f>
        <v>28717.6</v>
      </c>
      <c r="P28" s="2" t="n">
        <f aca="false">P27+IF(D28="installment payment",G28,0)</f>
        <v>41747.13</v>
      </c>
      <c r="Q28" s="2" t="n">
        <v>31775.97</v>
      </c>
      <c r="R28" s="2" t="n">
        <f aca="false">P28-Q28</f>
        <v>9971.16000000001</v>
      </c>
      <c r="S28" s="2" t="n">
        <f aca="false">(O28)-Q28-(Q28*0.01)</f>
        <v>-3376.1297</v>
      </c>
      <c r="T28" s="6"/>
      <c r="U28" s="6"/>
      <c r="W28" s="1" t="n">
        <f aca="false">IF(D28="installment payment",(G28*-1)/I28,0)</f>
        <v>0.0192736842105263</v>
      </c>
      <c r="X28" s="1" t="n">
        <f aca="false">X27+W28</f>
        <v>0.116418515226569</v>
      </c>
      <c r="Y28" s="2" t="n">
        <f aca="false">X28*I28</f>
        <v>2211.95178930481</v>
      </c>
      <c r="Z28" s="6"/>
      <c r="AA28" s="6"/>
    </row>
    <row r="29" customFormat="false" ht="12.75" hidden="false" customHeight="false" outlineLevel="0" collapsed="false">
      <c r="A29" s="1" t="n">
        <v>27</v>
      </c>
      <c r="C29" s="5" t="n">
        <v>44977</v>
      </c>
      <c r="D29" s="1" t="s">
        <v>49</v>
      </c>
      <c r="E29" s="1" t="s">
        <v>50</v>
      </c>
      <c r="F29" s="1" t="s">
        <v>25</v>
      </c>
      <c r="G29" s="1" t="n">
        <v>-366.2</v>
      </c>
      <c r="I29" s="1" t="n">
        <v>23122</v>
      </c>
      <c r="M29" s="1" t="n">
        <f aca="false">H29+M28</f>
        <v>1.4692</v>
      </c>
      <c r="N29" s="2" t="n">
        <f aca="false">G29+N28</f>
        <v>436.599999999998</v>
      </c>
      <c r="O29" s="2" t="n">
        <f aca="false">N29+(M29*I29)</f>
        <v>34407.4424</v>
      </c>
      <c r="P29" s="2" t="n">
        <f aca="false">P28+IF(D29="installment payment",G29,0)</f>
        <v>41380.93</v>
      </c>
      <c r="Q29" s="2" t="n">
        <v>31568.39</v>
      </c>
      <c r="R29" s="2" t="n">
        <f aca="false">P29-Q29</f>
        <v>9812.54000000002</v>
      </c>
      <c r="S29" s="2" t="n">
        <f aca="false">(O29)-Q29-(Q29*0.01)</f>
        <v>2523.3685</v>
      </c>
      <c r="T29" s="6"/>
      <c r="U29" s="6"/>
      <c r="W29" s="1" t="n">
        <f aca="false">IF(D29="installment payment",(G29*-1)/I29,0)</f>
        <v>0.015837730300147</v>
      </c>
      <c r="X29" s="1" t="n">
        <f aca="false">X28+W29</f>
        <v>0.132256245526716</v>
      </c>
      <c r="Y29" s="2" t="n">
        <f aca="false">X29*I29</f>
        <v>3058.02890906873</v>
      </c>
      <c r="Z29" s="6"/>
      <c r="AA29" s="6"/>
    </row>
    <row r="30" customFormat="false" ht="12.75" hidden="false" customHeight="false" outlineLevel="0" collapsed="false">
      <c r="A30" s="1" t="n">
        <v>28</v>
      </c>
      <c r="C30" s="5" t="n">
        <v>45005</v>
      </c>
      <c r="D30" s="1" t="s">
        <v>49</v>
      </c>
      <c r="E30" s="1" t="s">
        <v>50</v>
      </c>
      <c r="F30" s="1" t="s">
        <v>25</v>
      </c>
      <c r="G30" s="1" t="n">
        <v>-366.2</v>
      </c>
      <c r="I30" s="1" t="n">
        <v>26317</v>
      </c>
      <c r="M30" s="1" t="n">
        <f aca="false">H30+M29</f>
        <v>1.4692</v>
      </c>
      <c r="N30" s="2" t="n">
        <f aca="false">G30+N29</f>
        <v>70.3999999999979</v>
      </c>
      <c r="O30" s="2" t="n">
        <f aca="false">N30+(M30*I30)</f>
        <v>38735.3364</v>
      </c>
      <c r="P30" s="2" t="n">
        <f aca="false">P29+IF(D30="installment payment",G30,0)</f>
        <v>41014.73</v>
      </c>
      <c r="Q30" s="2" t="n">
        <v>31359.77</v>
      </c>
      <c r="R30" s="2" t="n">
        <f aca="false">P30-Q30</f>
        <v>9654.96000000002</v>
      </c>
      <c r="S30" s="2" t="n">
        <f aca="false">(O30)-Q30-(Q30*0.01)</f>
        <v>7061.9687</v>
      </c>
      <c r="T30" s="6"/>
      <c r="U30" s="6"/>
      <c r="W30" s="1" t="n">
        <f aca="false">IF(D30="installment payment",(G30*-1)/I30,0)</f>
        <v>0.0139149599118441</v>
      </c>
      <c r="X30" s="1" t="n">
        <f aca="false">X29+W30</f>
        <v>0.14617120543856</v>
      </c>
      <c r="Y30" s="2" t="n">
        <f aca="false">X30*I30</f>
        <v>3846.78761352659</v>
      </c>
      <c r="Z30" s="6"/>
      <c r="AA30" s="6"/>
    </row>
    <row r="31" customFormat="false" ht="12.75" hidden="false" customHeight="false" outlineLevel="0" collapsed="false">
      <c r="A31" s="1" t="n">
        <v>29</v>
      </c>
      <c r="C31" s="5" t="n">
        <v>44995</v>
      </c>
      <c r="D31" s="1" t="s">
        <v>65</v>
      </c>
      <c r="E31" s="1" t="s">
        <v>66</v>
      </c>
      <c r="F31" s="1" t="s">
        <v>25</v>
      </c>
      <c r="G31" s="1" t="n">
        <v>700</v>
      </c>
      <c r="H31" s="1" t="n">
        <v>-0.02564103</v>
      </c>
      <c r="I31" s="1" t="n">
        <v>27300</v>
      </c>
      <c r="M31" s="1" t="n">
        <f aca="false">H31+M30</f>
        <v>1.44355897</v>
      </c>
      <c r="N31" s="2" t="n">
        <f aca="false">G31+N30</f>
        <v>770.399999999998</v>
      </c>
      <c r="O31" s="2" t="n">
        <f aca="false">N31+(M31*I31)</f>
        <v>40179.559881</v>
      </c>
      <c r="P31" s="2" t="n">
        <f aca="false">P30+IF(D31="installment payment",G31,0)</f>
        <v>41014.73</v>
      </c>
      <c r="Q31" s="2" t="n">
        <v>31359.77</v>
      </c>
      <c r="R31" s="2" t="n">
        <f aca="false">P31-Q31</f>
        <v>9654.96000000002</v>
      </c>
      <c r="S31" s="2" t="n">
        <f aca="false">(O31)-Q31-(Q31*0.01)</f>
        <v>8506.192181</v>
      </c>
      <c r="T31" s="6"/>
      <c r="U31" s="6"/>
      <c r="W31" s="1" t="n">
        <f aca="false">IF(D31="installment payment",(G31*-1)/I31,0)</f>
        <v>0</v>
      </c>
      <c r="X31" s="1" t="n">
        <f aca="false">X30+W31</f>
        <v>0.14617120543856</v>
      </c>
      <c r="Y31" s="2" t="n">
        <f aca="false">X31*I31</f>
        <v>3990.47390847269</v>
      </c>
      <c r="Z31" s="6"/>
      <c r="AA31" s="6"/>
    </row>
    <row r="32" customFormat="false" ht="12.75" hidden="false" customHeight="false" outlineLevel="0" collapsed="false">
      <c r="A32" s="1" t="n">
        <v>30</v>
      </c>
      <c r="C32" s="5" t="n">
        <v>45036</v>
      </c>
      <c r="D32" s="1" t="s">
        <v>49</v>
      </c>
      <c r="E32" s="1" t="s">
        <v>50</v>
      </c>
      <c r="F32" s="1" t="s">
        <v>25</v>
      </c>
      <c r="G32" s="1" t="n">
        <v>-366.2</v>
      </c>
      <c r="I32" s="1" t="n">
        <v>25300</v>
      </c>
      <c r="M32" s="1" t="n">
        <f aca="false">H32+M31</f>
        <v>1.44355897</v>
      </c>
      <c r="N32" s="2" t="n">
        <f aca="false">G32+N31</f>
        <v>404.199999999998</v>
      </c>
      <c r="O32" s="2" t="n">
        <f aca="false">N32+(M32*I32)</f>
        <v>36926.241941</v>
      </c>
      <c r="P32" s="2" t="n">
        <f aca="false">P31+IF(D32="installment payment",G32,0)</f>
        <v>40648.53</v>
      </c>
      <c r="Q32" s="2" t="n">
        <v>31150.11</v>
      </c>
      <c r="R32" s="2" t="n">
        <f aca="false">P32-Q33</f>
        <v>9709.13000000002</v>
      </c>
      <c r="S32" s="2" t="n">
        <f aca="false">(O32)-Q32-(Q32*0.01)</f>
        <v>5464.630841</v>
      </c>
      <c r="T32" s="6"/>
      <c r="U32" s="6"/>
      <c r="W32" s="1" t="n">
        <f aca="false">IF(D32="installment payment",(G32*-1)/I32,0)</f>
        <v>0.0144743083003953</v>
      </c>
      <c r="X32" s="1" t="n">
        <f aca="false">X31+W32</f>
        <v>0.160645513738955</v>
      </c>
      <c r="Y32" s="2" t="n">
        <f aca="false">X32*I32</f>
        <v>4064.33149759557</v>
      </c>
      <c r="Z32" s="6"/>
      <c r="AA32" s="6"/>
    </row>
    <row r="33" customFormat="false" ht="12.75" hidden="false" customHeight="false" outlineLevel="0" collapsed="false">
      <c r="A33" s="1" t="n">
        <v>31</v>
      </c>
      <c r="C33" s="5" t="n">
        <v>45066</v>
      </c>
      <c r="D33" s="1" t="s">
        <v>49</v>
      </c>
      <c r="E33" s="1" t="s">
        <v>50</v>
      </c>
      <c r="F33" s="1" t="s">
        <v>25</v>
      </c>
      <c r="G33" s="1" t="n">
        <v>-366.2</v>
      </c>
      <c r="I33" s="1" t="n">
        <v>24900</v>
      </c>
      <c r="M33" s="1" t="n">
        <f aca="false">H33+M32</f>
        <v>1.44355897</v>
      </c>
      <c r="N33" s="2" t="n">
        <f aca="false">G33+N32</f>
        <v>37.999999999998</v>
      </c>
      <c r="O33" s="2" t="n">
        <f aca="false">N33+(M33*I33)</f>
        <v>35982.618353</v>
      </c>
      <c r="P33" s="2" t="n">
        <f aca="false">P32+IF(D33="installment payment",G33,0)</f>
        <v>40282.33</v>
      </c>
      <c r="Q33" s="2" t="n">
        <v>30939.4</v>
      </c>
      <c r="R33" s="2" t="n">
        <f aca="false">P33-Q35</f>
        <v>9554.69000000002</v>
      </c>
      <c r="S33" s="2" t="n">
        <f aca="false">(O33)-Q33-(Q33*0.01)</f>
        <v>4733.824353</v>
      </c>
      <c r="T33" s="6"/>
      <c r="U33" s="6"/>
      <c r="W33" s="1" t="n">
        <f aca="false">IF(D33="installment payment",(G33*-1)/I33,0)</f>
        <v>0.0147068273092369</v>
      </c>
      <c r="X33" s="1" t="n">
        <f aca="false">X32+W33</f>
        <v>0.175352341048192</v>
      </c>
      <c r="Y33" s="2" t="n">
        <f aca="false">X33*I33</f>
        <v>4366.27329209999</v>
      </c>
      <c r="Z33" s="6"/>
      <c r="AA33" s="6"/>
    </row>
    <row r="34" customFormat="false" ht="12.75" hidden="false" customHeight="false" outlineLevel="0" collapsed="false">
      <c r="A34" s="1" t="n">
        <v>32</v>
      </c>
      <c r="C34" s="5" t="n">
        <v>45097</v>
      </c>
      <c r="D34" s="1" t="s">
        <v>65</v>
      </c>
      <c r="E34" s="1" t="s">
        <v>66</v>
      </c>
      <c r="F34" s="1" t="s">
        <v>25</v>
      </c>
      <c r="G34" s="1" t="n">
        <v>700</v>
      </c>
      <c r="H34" s="1" t="n">
        <v>-0.02564103</v>
      </c>
      <c r="I34" s="1" t="n">
        <v>27300</v>
      </c>
      <c r="M34" s="1" t="n">
        <f aca="false">H34+M33</f>
        <v>1.41791794</v>
      </c>
      <c r="N34" s="2" t="n">
        <f aca="false">G34+N33</f>
        <v>737.999999999998</v>
      </c>
      <c r="O34" s="2" t="n">
        <f aca="false">N34+(M34*I34)</f>
        <v>39447.159762</v>
      </c>
      <c r="P34" s="2" t="n">
        <f aca="false">P33+IF(D34="installment payment",G34,0)</f>
        <v>40282.33</v>
      </c>
      <c r="Q34" s="2" t="n">
        <v>30939.4</v>
      </c>
      <c r="R34" s="2" t="n">
        <f aca="false">P34-Q36</f>
        <v>9767.51000000002</v>
      </c>
      <c r="S34" s="2" t="n">
        <f aca="false">(O34)-Q34-(Q34*0.01)</f>
        <v>8198.36576199999</v>
      </c>
      <c r="T34" s="6"/>
      <c r="U34" s="6"/>
      <c r="W34" s="1" t="n">
        <f aca="false">IF(D34="installment payment",(G34*-1)/I34,0)</f>
        <v>0</v>
      </c>
      <c r="X34" s="1" t="n">
        <f aca="false">X33+W34</f>
        <v>0.175352341048192</v>
      </c>
      <c r="Y34" s="2" t="n">
        <f aca="false">X34*I34</f>
        <v>4787.11891061565</v>
      </c>
      <c r="Z34" s="6"/>
      <c r="AA34" s="6"/>
    </row>
    <row r="35" customFormat="false" ht="12.75" hidden="false" customHeight="false" outlineLevel="0" collapsed="false">
      <c r="A35" s="1" t="n">
        <v>33</v>
      </c>
      <c r="C35" s="5" t="n">
        <v>45097</v>
      </c>
      <c r="D35" s="1" t="s">
        <v>49</v>
      </c>
      <c r="E35" s="1" t="s">
        <v>50</v>
      </c>
      <c r="F35" s="1" t="s">
        <v>25</v>
      </c>
      <c r="G35" s="1" t="n">
        <v>-366.2</v>
      </c>
      <c r="I35" s="1" t="n">
        <v>27300</v>
      </c>
      <c r="M35" s="1" t="n">
        <f aca="false">H35+M34</f>
        <v>1.41791794</v>
      </c>
      <c r="N35" s="2" t="n">
        <f aca="false">G35+N34</f>
        <v>371.799999999998</v>
      </c>
      <c r="O35" s="2" t="n">
        <f aca="false">N35+(M35*I35)</f>
        <v>39080.959762</v>
      </c>
      <c r="P35" s="2" t="n">
        <f aca="false">P34+IF(D35="installment payment",G35,0)</f>
        <v>39916.13</v>
      </c>
      <c r="Q35" s="2" t="n">
        <v>30727.64</v>
      </c>
      <c r="R35" s="2" t="n">
        <f aca="false">P35-Q36</f>
        <v>9401.31000000003</v>
      </c>
      <c r="S35" s="2" t="n">
        <f aca="false">(O35)-Q35-(Q35*0.01)</f>
        <v>8046.04336199999</v>
      </c>
      <c r="T35" s="6"/>
      <c r="U35" s="6"/>
      <c r="W35" s="1" t="n">
        <f aca="false">IF(D35="installment payment",(G35*-1)/I35,0)</f>
        <v>0.0134139194139194</v>
      </c>
      <c r="X35" s="1" t="n">
        <f aca="false">X34+W35</f>
        <v>0.188766260462112</v>
      </c>
      <c r="Y35" s="2" t="n">
        <f aca="false">X35*I35</f>
        <v>5153.31891061565</v>
      </c>
      <c r="Z35" s="6"/>
      <c r="AA35" s="6"/>
    </row>
    <row r="36" customFormat="false" ht="12.75" hidden="false" customHeight="false" outlineLevel="0" collapsed="false">
      <c r="A36" s="1" t="n">
        <v>34</v>
      </c>
      <c r="C36" s="5" t="n">
        <v>45127</v>
      </c>
      <c r="D36" s="1" t="s">
        <v>49</v>
      </c>
      <c r="E36" s="1" t="s">
        <v>50</v>
      </c>
      <c r="F36" s="1" t="s">
        <v>25</v>
      </c>
      <c r="G36" s="1" t="n">
        <v>-366.2</v>
      </c>
      <c r="I36" s="1" t="n">
        <v>26800</v>
      </c>
      <c r="M36" s="1" t="n">
        <f aca="false">H36+M35</f>
        <v>1.41791794</v>
      </c>
      <c r="N36" s="2" t="n">
        <f aca="false">G36+N35</f>
        <v>5.59999999999798</v>
      </c>
      <c r="O36" s="2" t="n">
        <f aca="false">N36+(M36*I36)</f>
        <v>38005.800792</v>
      </c>
      <c r="P36" s="2" t="n">
        <f aca="false">P35+IF(D36="installment payment",G36,0)</f>
        <v>39549.93</v>
      </c>
      <c r="Q36" s="2" t="n">
        <v>30514.82</v>
      </c>
      <c r="R36" s="2" t="n">
        <f aca="false">P36-Q36</f>
        <v>9035.11000000003</v>
      </c>
      <c r="S36" s="2" t="n">
        <f aca="false">(O36)-Q36-(Q36*0.01)</f>
        <v>7185.832592</v>
      </c>
      <c r="T36" s="6"/>
      <c r="U36" s="6"/>
      <c r="W36" s="1" t="n">
        <f aca="false">IF(D36="installment payment",(G36*-1)/I36,0)</f>
        <v>0.0136641791044776</v>
      </c>
      <c r="X36" s="1" t="n">
        <f aca="false">X35+W36</f>
        <v>0.202430439566589</v>
      </c>
      <c r="Y36" s="2" t="n">
        <f aca="false">X36*I36</f>
        <v>5425.1357803846</v>
      </c>
      <c r="Z36" s="6"/>
      <c r="AA36" s="6"/>
    </row>
    <row r="37" customFormat="false" ht="12.75" hidden="false" customHeight="false" outlineLevel="0" collapsed="false">
      <c r="A37" s="1" t="n">
        <v>35</v>
      </c>
      <c r="C37" s="5" t="n">
        <v>45158</v>
      </c>
      <c r="D37" s="1" t="s">
        <v>65</v>
      </c>
      <c r="E37" s="1" t="s">
        <v>66</v>
      </c>
      <c r="F37" s="1" t="s">
        <v>25</v>
      </c>
      <c r="G37" s="1" t="n">
        <v>750</v>
      </c>
      <c r="H37" s="1" t="n">
        <v>-0.03125</v>
      </c>
      <c r="I37" s="1" t="n">
        <v>24000</v>
      </c>
      <c r="M37" s="1" t="n">
        <f aca="false">H37+M36</f>
        <v>1.38666794</v>
      </c>
      <c r="N37" s="2" t="n">
        <f aca="false">G37+N36</f>
        <v>755.599999999998</v>
      </c>
      <c r="O37" s="2" t="n">
        <f aca="false">N37+(M37*I37)</f>
        <v>34035.63056</v>
      </c>
      <c r="P37" s="2" t="n">
        <f aca="false">P36+IF(D37="installment payment",G37,0)</f>
        <v>39549.93</v>
      </c>
      <c r="Q37" s="2" t="n">
        <v>30514.82</v>
      </c>
      <c r="R37" s="2" t="n">
        <f aca="false">P37-Q37</f>
        <v>9035.11000000003</v>
      </c>
      <c r="S37" s="2" t="n">
        <f aca="false">(O37)-Q37-(Q37*0.01)</f>
        <v>3215.66236</v>
      </c>
      <c r="T37" s="6"/>
      <c r="U37" s="6"/>
      <c r="W37" s="1" t="n">
        <f aca="false">IF(D37="installment payment",(G37*-1)/I37,0)</f>
        <v>0</v>
      </c>
      <c r="X37" s="1" t="n">
        <f aca="false">X36+W37</f>
        <v>0.202430439566589</v>
      </c>
      <c r="Y37" s="2" t="n">
        <f aca="false">X37*I37</f>
        <v>4858.33054959815</v>
      </c>
      <c r="Z37" s="6"/>
      <c r="AA37" s="6"/>
    </row>
    <row r="38" customFormat="false" ht="12.75" hidden="false" customHeight="false" outlineLevel="0" collapsed="false">
      <c r="A38" s="1" t="n">
        <v>36</v>
      </c>
      <c r="C38" s="5" t="n">
        <v>45158</v>
      </c>
      <c r="D38" s="1" t="s">
        <v>49</v>
      </c>
      <c r="E38" s="1" t="s">
        <v>50</v>
      </c>
      <c r="F38" s="1" t="s">
        <v>25</v>
      </c>
      <c r="G38" s="1" t="n">
        <v>-366.2</v>
      </c>
      <c r="I38" s="1" t="n">
        <v>24000</v>
      </c>
      <c r="M38" s="1" t="n">
        <f aca="false">H38+M37</f>
        <v>1.38666794</v>
      </c>
      <c r="N38" s="2" t="n">
        <f aca="false">G38+N37</f>
        <v>389.399999999998</v>
      </c>
      <c r="O38" s="2" t="n">
        <f aca="false">N38+(M38*I38)</f>
        <v>33669.43056</v>
      </c>
      <c r="P38" s="2" t="n">
        <f aca="false">P37+IF(D38="installment payment",G38,0)</f>
        <v>39183.73</v>
      </c>
      <c r="Q38" s="2" t="n">
        <v>30300.94</v>
      </c>
      <c r="R38" s="2" t="n">
        <f aca="false">P38-Q36</f>
        <v>8668.91000000003</v>
      </c>
      <c r="S38" s="2" t="n">
        <f aca="false">(O38)-Q38-(Q38*0.01)</f>
        <v>3065.48116</v>
      </c>
      <c r="T38" s="6"/>
      <c r="U38" s="6"/>
      <c r="W38" s="1" t="n">
        <f aca="false">IF(D38="installment payment",(G38*-1)/I38,0)</f>
        <v>0.0152583333333333</v>
      </c>
      <c r="X38" s="1" t="n">
        <f aca="false">X37+W38</f>
        <v>0.217688772899923</v>
      </c>
      <c r="Y38" s="2" t="n">
        <f aca="false">X38*I38</f>
        <v>5224.53054959815</v>
      </c>
      <c r="Z38" s="6"/>
      <c r="AA38" s="6"/>
    </row>
    <row r="39" customFormat="false" ht="12.75" hidden="false" customHeight="false" outlineLevel="0" collapsed="false">
      <c r="A39" s="1" t="n">
        <v>37</v>
      </c>
      <c r="C39" s="5" t="n">
        <v>45189</v>
      </c>
      <c r="D39" s="1" t="s">
        <v>49</v>
      </c>
      <c r="E39" s="1" t="s">
        <v>50</v>
      </c>
      <c r="F39" s="1" t="s">
        <v>25</v>
      </c>
      <c r="G39" s="1" t="n">
        <v>-366.2</v>
      </c>
      <c r="I39" s="1" t="n">
        <v>24500</v>
      </c>
      <c r="M39" s="1" t="n">
        <f aca="false">H39+M38</f>
        <v>1.38666794</v>
      </c>
      <c r="N39" s="2" t="n">
        <f aca="false">G39+N38</f>
        <v>23.199999999998</v>
      </c>
      <c r="O39" s="2" t="n">
        <f aca="false">N39+(M39*I39)</f>
        <v>33996.56453</v>
      </c>
      <c r="P39" s="2" t="n">
        <f aca="false">P38+IF(D39="installment payment",G39,0)</f>
        <v>38817.53</v>
      </c>
      <c r="Q39" s="2" t="n">
        <v>30085.99</v>
      </c>
      <c r="R39" s="2" t="n">
        <f aca="false">P39-Q39</f>
        <v>8731.54000000003</v>
      </c>
      <c r="S39" s="2" t="n">
        <f aca="false">(O39)-Q39-(Q39*0.01)</f>
        <v>3609.71462999999</v>
      </c>
      <c r="T39" s="6"/>
      <c r="U39" s="6"/>
      <c r="W39" s="1" t="n">
        <f aca="false">IF(D39="installment payment",(G39*-1)/I39,0)</f>
        <v>0.0149469387755102</v>
      </c>
      <c r="X39" s="1" t="n">
        <f aca="false">X38+W39</f>
        <v>0.232635711675433</v>
      </c>
      <c r="Y39" s="2" t="n">
        <f aca="false">X39*I39</f>
        <v>5699.57493604811</v>
      </c>
      <c r="Z39" s="6"/>
      <c r="AA39" s="6"/>
    </row>
    <row r="40" customFormat="false" ht="12.75" hidden="false" customHeight="false" outlineLevel="0" collapsed="false">
      <c r="A40" s="1" t="n">
        <v>38</v>
      </c>
      <c r="C40" s="5" t="n">
        <v>45219</v>
      </c>
      <c r="D40" s="1" t="s">
        <v>65</v>
      </c>
      <c r="E40" s="1" t="s">
        <v>66</v>
      </c>
      <c r="F40" s="1" t="s">
        <v>25</v>
      </c>
      <c r="G40" s="1" t="n">
        <v>750</v>
      </c>
      <c r="H40" s="1" t="n">
        <v>-0.0275</v>
      </c>
      <c r="I40" s="7" t="n">
        <v>27272.7272727273</v>
      </c>
      <c r="M40" s="1" t="n">
        <f aca="false">H40+M39</f>
        <v>1.35916794</v>
      </c>
      <c r="N40" s="2" t="n">
        <f aca="false">G40+N39</f>
        <v>773.199999999998</v>
      </c>
      <c r="O40" s="2" t="n">
        <f aca="false">N40+(M40*I40)</f>
        <v>37841.4165454546</v>
      </c>
      <c r="P40" s="2" t="n">
        <f aca="false">P39+IF(D40="installment payment",G40,0)</f>
        <v>38817.53</v>
      </c>
      <c r="Q40" s="2" t="n">
        <v>30085.99</v>
      </c>
      <c r="R40" s="2" t="n">
        <f aca="false">P40-Q40</f>
        <v>8731.54000000003</v>
      </c>
      <c r="S40" s="2" t="n">
        <f aca="false">(O40)-Q40-(Q40*0.01)</f>
        <v>7454.56664545458</v>
      </c>
      <c r="T40" s="6"/>
      <c r="U40" s="6"/>
      <c r="W40" s="1" t="n">
        <f aca="false">IF(D40="installment payment",(G40*-1)/I40,0)</f>
        <v>0</v>
      </c>
      <c r="X40" s="1" t="n">
        <f aca="false">X39+W40</f>
        <v>0.232635711675433</v>
      </c>
      <c r="Y40" s="2" t="n">
        <f aca="false">X40*I40</f>
        <v>6344.61031842091</v>
      </c>
      <c r="Z40" s="6"/>
      <c r="AA40" s="6"/>
    </row>
    <row r="41" customFormat="false" ht="12.75" hidden="false" customHeight="false" outlineLevel="0" collapsed="false">
      <c r="A41" s="1" t="n">
        <v>39</v>
      </c>
      <c r="C41" s="5" t="n">
        <v>45219</v>
      </c>
      <c r="D41" s="1" t="s">
        <v>49</v>
      </c>
      <c r="E41" s="1" t="s">
        <v>50</v>
      </c>
      <c r="F41" s="1" t="s">
        <v>25</v>
      </c>
      <c r="G41" s="1" t="n">
        <v>-366.2</v>
      </c>
      <c r="I41" s="7" t="n">
        <v>27272.7272727273</v>
      </c>
      <c r="M41" s="1" t="n">
        <f aca="false">H41+M40</f>
        <v>1.35916794</v>
      </c>
      <c r="N41" s="2" t="n">
        <f aca="false">G41+N40</f>
        <v>406.999999999998</v>
      </c>
      <c r="O41" s="2" t="n">
        <f aca="false">N41+(M41*I41)</f>
        <v>37475.2165454546</v>
      </c>
      <c r="P41" s="2" t="n">
        <f aca="false">P40+IF(D41="installment payment",G41,0)</f>
        <v>38451.33</v>
      </c>
      <c r="Q41" s="2" t="n">
        <v>29869.97</v>
      </c>
      <c r="R41" s="2" t="n">
        <f aca="false">P41-Q41</f>
        <v>8581.36000000004</v>
      </c>
      <c r="S41" s="2" t="n">
        <f aca="false">(O41)-Q41-(Q41*0.01)</f>
        <v>7306.54684545458</v>
      </c>
      <c r="T41" s="6"/>
      <c r="U41" s="6"/>
      <c r="W41" s="1" t="n">
        <f aca="false">IF(D41="installment payment",(G41*-1)/I41,0)</f>
        <v>0.0134273333333333</v>
      </c>
      <c r="X41" s="1" t="n">
        <f aca="false">X40+W41</f>
        <v>0.246063045008766</v>
      </c>
      <c r="Y41" s="2" t="n">
        <f aca="false">X41*I41</f>
        <v>6710.81031842091</v>
      </c>
      <c r="Z41" s="6"/>
      <c r="AA41" s="6"/>
    </row>
    <row r="42" customFormat="false" ht="12.75" hidden="false" customHeight="false" outlineLevel="0" collapsed="false">
      <c r="A42" s="1" t="n">
        <v>40</v>
      </c>
      <c r="C42" s="5" t="n">
        <v>45250</v>
      </c>
      <c r="D42" s="1" t="s">
        <v>49</v>
      </c>
      <c r="E42" s="1" t="s">
        <v>50</v>
      </c>
      <c r="F42" s="1" t="s">
        <v>25</v>
      </c>
      <c r="G42" s="1" t="n">
        <v>-366.2</v>
      </c>
      <c r="I42" s="1" t="n">
        <v>34000</v>
      </c>
      <c r="M42" s="1" t="n">
        <f aca="false">H42+M41</f>
        <v>1.35916794</v>
      </c>
      <c r="N42" s="2" t="n">
        <f aca="false">G42+N41</f>
        <v>40.799999999998</v>
      </c>
      <c r="O42" s="2" t="n">
        <f aca="false">N42+(M42*I42)</f>
        <v>46252.50996</v>
      </c>
      <c r="P42" s="2" t="n">
        <f aca="false">P41+IF(D42="installment payment",G42,0)</f>
        <v>38085.13</v>
      </c>
      <c r="Q42" s="2" t="n">
        <v>29652.87</v>
      </c>
      <c r="R42" s="2" t="n">
        <f aca="false">P42-Q42</f>
        <v>8432.26000000004</v>
      </c>
      <c r="S42" s="2" t="n">
        <f aca="false">(O42)-Q42-(Q42*0.01)</f>
        <v>16303.11126</v>
      </c>
      <c r="T42" s="6"/>
      <c r="U42" s="6"/>
      <c r="W42" s="1" t="n">
        <f aca="false">IF(D42="installment payment",(G42*-1)/I42,0)</f>
        <v>0.0107705882352941</v>
      </c>
      <c r="X42" s="1" t="n">
        <f aca="false">X41+W42</f>
        <v>0.25683363324406</v>
      </c>
      <c r="Y42" s="2" t="n">
        <f aca="false">X42*I42</f>
        <v>8732.34353029805</v>
      </c>
      <c r="Z42" s="6"/>
      <c r="AA42" s="6"/>
    </row>
    <row r="43" customFormat="false" ht="12.75" hidden="false" customHeight="false" outlineLevel="0" collapsed="false">
      <c r="A43" s="1" t="n">
        <v>41</v>
      </c>
      <c r="C43" s="5" t="n">
        <v>45280</v>
      </c>
      <c r="D43" s="1" t="s">
        <v>65</v>
      </c>
      <c r="E43" s="1" t="s">
        <v>66</v>
      </c>
      <c r="F43" s="1" t="s">
        <v>25</v>
      </c>
      <c r="G43" s="1" t="n">
        <v>750</v>
      </c>
      <c r="H43" s="1" t="n">
        <v>-0.01918159</v>
      </c>
      <c r="I43" s="1" t="n">
        <v>39100</v>
      </c>
      <c r="M43" s="1" t="n">
        <f aca="false">H43+M42</f>
        <v>1.33998635</v>
      </c>
      <c r="N43" s="2" t="n">
        <f aca="false">G43+N42</f>
        <v>790.799999999998</v>
      </c>
      <c r="O43" s="2" t="n">
        <f aca="false">N43+(M43*I43)</f>
        <v>53184.266285</v>
      </c>
      <c r="P43" s="2" t="n">
        <f aca="false">P42+IF(D43="installment payment",G43,0)</f>
        <v>38085.13</v>
      </c>
      <c r="Q43" s="2" t="n">
        <v>29652.87</v>
      </c>
      <c r="R43" s="2" t="n">
        <f aca="false">P43-Q43</f>
        <v>8432.26000000004</v>
      </c>
      <c r="S43" s="2" t="n">
        <f aca="false">(O43)-Q43-(Q43*0.01)</f>
        <v>23234.867585</v>
      </c>
      <c r="W43" s="1" t="n">
        <f aca="false">IF(D43="installment payment",(G43*-1)/I43,0)</f>
        <v>0</v>
      </c>
      <c r="X43" s="1" t="n">
        <f aca="false">X42+W43</f>
        <v>0.25683363324406</v>
      </c>
      <c r="Y43" s="2" t="n">
        <f aca="false">X43*I43</f>
        <v>10042.1950598428</v>
      </c>
    </row>
    <row r="44" customFormat="false" ht="12.75" hidden="false" customHeight="false" outlineLevel="0" collapsed="false">
      <c r="A44" s="1" t="n">
        <v>42</v>
      </c>
      <c r="C44" s="5" t="n">
        <v>45280</v>
      </c>
      <c r="D44" s="1" t="s">
        <v>49</v>
      </c>
      <c r="E44" s="1" t="s">
        <v>50</v>
      </c>
      <c r="F44" s="1" t="s">
        <v>25</v>
      </c>
      <c r="G44" s="1" t="n">
        <v>-366.2</v>
      </c>
      <c r="I44" s="1" t="n">
        <v>39100</v>
      </c>
      <c r="M44" s="1" t="n">
        <f aca="false">H44+M43</f>
        <v>1.33998635</v>
      </c>
      <c r="N44" s="2" t="n">
        <f aca="false">G44+N43</f>
        <v>424.599999999998</v>
      </c>
      <c r="O44" s="2" t="n">
        <f aca="false">N44+(M44*I44)</f>
        <v>52818.066285</v>
      </c>
      <c r="P44" s="2" t="n">
        <f aca="false">P43+IF(D44="installment payment",G44,0)</f>
        <v>37718.93</v>
      </c>
      <c r="Q44" s="2" t="n">
        <v>29434.69</v>
      </c>
      <c r="R44" s="2" t="n">
        <f aca="false">P44-Q44</f>
        <v>8284.24000000005</v>
      </c>
      <c r="S44" s="2" t="n">
        <f aca="false">(O44)-Q44-(Q44*0.01)</f>
        <v>23089.029385</v>
      </c>
      <c r="W44" s="1" t="n">
        <f aca="false">IF(D44="installment payment",(G44*-1)/I44,0)</f>
        <v>0.00936572890025575</v>
      </c>
      <c r="X44" s="1" t="n">
        <f aca="false">X43+W44</f>
        <v>0.266199362144316</v>
      </c>
      <c r="Y44" s="2" t="n">
        <f aca="false">X44*I44</f>
        <v>10408.3950598428</v>
      </c>
    </row>
    <row r="45" customFormat="false" ht="12.75" hidden="false" customHeight="false" outlineLevel="0" collapsed="false">
      <c r="A45" s="1" t="n">
        <v>43</v>
      </c>
      <c r="C45" s="5" t="n">
        <v>45311</v>
      </c>
      <c r="D45" s="1" t="s">
        <v>49</v>
      </c>
      <c r="E45" s="1" t="s">
        <v>50</v>
      </c>
      <c r="F45" s="1" t="s">
        <v>25</v>
      </c>
      <c r="G45" s="1" t="n">
        <v>-366.2</v>
      </c>
      <c r="I45" s="1" t="n">
        <v>38200</v>
      </c>
      <c r="M45" s="1" t="n">
        <f aca="false">H45+M44</f>
        <v>1.33998635</v>
      </c>
      <c r="N45" s="2" t="n">
        <f aca="false">G45+N44</f>
        <v>58.399999999998</v>
      </c>
      <c r="O45" s="2" t="n">
        <f aca="false">N45+(M45*I45)</f>
        <v>51245.87857</v>
      </c>
      <c r="P45" s="2" t="n">
        <f aca="false">P44+IF(D45="installment payment",G45,0)</f>
        <v>37352.7300000001</v>
      </c>
      <c r="Q45" s="2" t="n">
        <v>29215.42</v>
      </c>
      <c r="R45" s="2" t="n">
        <f aca="false">P45-Q45</f>
        <v>8137.31000000005</v>
      </c>
      <c r="S45" s="2" t="n">
        <f aca="false">(O45)-Q45-(Q45*0.01)</f>
        <v>21738.30437</v>
      </c>
      <c r="W45" s="1" t="n">
        <f aca="false">IF(D45="installment payment",(G45*-1)/I45,0)</f>
        <v>0.00958638743455497</v>
      </c>
      <c r="X45" s="1" t="n">
        <f aca="false">X44+W45</f>
        <v>0.275785749578871</v>
      </c>
      <c r="Y45" s="2" t="n">
        <f aca="false">X45*I45</f>
        <v>10535.0156339129</v>
      </c>
    </row>
    <row r="46" customFormat="false" ht="12.75" hidden="false" customHeight="false" outlineLevel="0" collapsed="false">
      <c r="A46" s="1" t="n">
        <v>44</v>
      </c>
      <c r="C46" s="5" t="n">
        <v>45342</v>
      </c>
      <c r="D46" s="1" t="s">
        <v>65</v>
      </c>
      <c r="E46" s="1" t="s">
        <v>66</v>
      </c>
      <c r="F46" s="1" t="s">
        <v>25</v>
      </c>
      <c r="G46" s="1" t="n">
        <v>750</v>
      </c>
      <c r="H46" s="1" t="n">
        <v>-0.01569037</v>
      </c>
      <c r="I46" s="1" t="n">
        <v>47800</v>
      </c>
      <c r="M46" s="1" t="n">
        <f aca="false">H46+M45</f>
        <v>1.32429598</v>
      </c>
      <c r="N46" s="2" t="n">
        <f aca="false">G46+N45</f>
        <v>808.399999999998</v>
      </c>
      <c r="O46" s="2" t="n">
        <f aca="false">N46+(M46*I46)</f>
        <v>64109.747844</v>
      </c>
      <c r="P46" s="2" t="n">
        <f aca="false">P45+IF(D46="installment payment",G46,0)</f>
        <v>37352.7300000001</v>
      </c>
      <c r="Q46" s="2" t="n">
        <v>29215.42</v>
      </c>
      <c r="R46" s="2" t="n">
        <f aca="false">P46-Q46</f>
        <v>8137.31000000005</v>
      </c>
      <c r="S46" s="2" t="n">
        <f aca="false">(O46)-Q46-(Q46*0.01)</f>
        <v>34602.173644</v>
      </c>
      <c r="W46" s="1" t="n">
        <f aca="false">IF(D46="installment payment",(G46*-1)/I46,0)</f>
        <v>0</v>
      </c>
      <c r="X46" s="1" t="n">
        <f aca="false">X45+W46</f>
        <v>0.275785749578871</v>
      </c>
      <c r="Y46" s="2" t="n">
        <f aca="false">X46*I46</f>
        <v>13182.55882987</v>
      </c>
    </row>
    <row r="47" customFormat="false" ht="12.75" hidden="false" customHeight="false" outlineLevel="0" collapsed="false">
      <c r="A47" s="1" t="n">
        <v>45</v>
      </c>
      <c r="C47" s="5" t="n">
        <v>45342</v>
      </c>
      <c r="D47" s="1" t="s">
        <v>49</v>
      </c>
      <c r="E47" s="1" t="s">
        <v>50</v>
      </c>
      <c r="F47" s="1" t="s">
        <v>25</v>
      </c>
      <c r="G47" s="1" t="n">
        <v>-366.2</v>
      </c>
      <c r="I47" s="1" t="n">
        <v>47800</v>
      </c>
      <c r="M47" s="1" t="n">
        <f aca="false">H47+M46</f>
        <v>1.32429598</v>
      </c>
      <c r="N47" s="2" t="n">
        <f aca="false">G47+N46</f>
        <v>442.199999999998</v>
      </c>
      <c r="O47" s="2" t="n">
        <f aca="false">N47+(M47*I47)</f>
        <v>63743.547844</v>
      </c>
      <c r="P47" s="2" t="n">
        <f aca="false">P46+IF(D47="installment payment",G47,0)</f>
        <v>36986.5300000001</v>
      </c>
      <c r="Q47" s="2" t="n">
        <v>28995</v>
      </c>
      <c r="R47" s="2" t="n">
        <f aca="false">P47-Q47</f>
        <v>7991.53000000005</v>
      </c>
      <c r="S47" s="2" t="n">
        <f aca="false">(O47)-Q47-(Q47*0.01)</f>
        <v>34458.597844</v>
      </c>
      <c r="W47" s="1" t="n">
        <f aca="false">IF(D47="installment payment",(G47*-1)/I47,0)</f>
        <v>0.00766108786610879</v>
      </c>
      <c r="X47" s="1" t="n">
        <f aca="false">X46+W47</f>
        <v>0.28344683744498</v>
      </c>
      <c r="Y47" s="2" t="n">
        <f aca="false">X47*I47</f>
        <v>13548.75882987</v>
      </c>
    </row>
    <row r="48" customFormat="false" ht="12.75" hidden="false" customHeight="false" outlineLevel="0" collapsed="false">
      <c r="A48" s="1" t="n">
        <v>46</v>
      </c>
      <c r="C48" s="5" t="n">
        <v>45371</v>
      </c>
      <c r="D48" s="1" t="s">
        <v>49</v>
      </c>
      <c r="E48" s="1" t="s">
        <v>50</v>
      </c>
      <c r="F48" s="1" t="s">
        <v>25</v>
      </c>
      <c r="G48" s="1" t="n">
        <v>-366.2</v>
      </c>
      <c r="I48" s="1" t="n">
        <v>61800</v>
      </c>
      <c r="M48" s="1" t="n">
        <f aca="false">H48+M47</f>
        <v>1.32429598</v>
      </c>
      <c r="N48" s="2" t="n">
        <f aca="false">G48+N47</f>
        <v>75.9999999999981</v>
      </c>
      <c r="O48" s="2" t="n">
        <f aca="false">N48+(M48*I48)</f>
        <v>81917.491564</v>
      </c>
      <c r="P48" s="2" t="n">
        <f aca="false">P47+IF(D48="installment payment",G48,0)</f>
        <v>36620.3300000001</v>
      </c>
      <c r="Q48" s="2" t="n">
        <v>28773.53</v>
      </c>
      <c r="R48" s="2" t="n">
        <f aca="false">P48-Q48</f>
        <v>7846.80000000005</v>
      </c>
      <c r="S48" s="2" t="n">
        <f aca="false">(O48)-Q48-(Q48*0.01)</f>
        <v>52856.226264</v>
      </c>
      <c r="W48" s="1" t="n">
        <f aca="false">IF(D48="installment payment",(G48*-1)/I48,0)</f>
        <v>0.00592556634304207</v>
      </c>
      <c r="X48" s="1" t="n">
        <f aca="false">X47+W48</f>
        <v>0.289372403788022</v>
      </c>
      <c r="Y48" s="2" t="n">
        <f aca="false">X48*I48</f>
        <v>17883.2145540998</v>
      </c>
    </row>
    <row r="49" customFormat="false" ht="12.75" hidden="false" customHeight="false" outlineLevel="0" collapsed="false">
      <c r="A49" s="1" t="n">
        <v>47</v>
      </c>
      <c r="C49" s="5" t="n">
        <v>45402</v>
      </c>
      <c r="D49" s="1" t="s">
        <v>65</v>
      </c>
      <c r="E49" s="1" t="s">
        <v>66</v>
      </c>
      <c r="F49" s="1" t="s">
        <v>25</v>
      </c>
      <c r="G49" s="1" t="n">
        <v>750</v>
      </c>
      <c r="H49" s="1" t="n">
        <f aca="false">G49/I49*-1</f>
        <v>-0.0123762376237624</v>
      </c>
      <c r="I49" s="1" t="n">
        <v>60600</v>
      </c>
      <c r="M49" s="1" t="n">
        <f aca="false">H49+M48</f>
        <v>1.31191974237624</v>
      </c>
      <c r="N49" s="2" t="n">
        <f aca="false">G49+N48</f>
        <v>825.999999999998</v>
      </c>
      <c r="O49" s="2" t="n">
        <f aca="false">N49+(M49*I49)</f>
        <v>80328.336388</v>
      </c>
      <c r="P49" s="2" t="n">
        <f aca="false">P48+IF(D49="installment payment",G49,0)</f>
        <v>36620.3300000001</v>
      </c>
      <c r="Q49" s="2" t="n">
        <v>28550.96</v>
      </c>
      <c r="R49" s="2" t="n">
        <f aca="false">P49-Q49</f>
        <v>8069.37000000005</v>
      </c>
      <c r="S49" s="2" t="n">
        <f aca="false">(O49)-Q49-(Q49*0.01)</f>
        <v>51491.866788</v>
      </c>
      <c r="W49" s="1" t="n">
        <f aca="false">IF(D49="installment payment",(G49*-1)/I49,0)</f>
        <v>0</v>
      </c>
      <c r="X49" s="1" t="n">
        <f aca="false">X48+W49</f>
        <v>0.289372403788022</v>
      </c>
      <c r="Y49" s="2" t="n">
        <f aca="false">X49*I49</f>
        <v>17535.9676695541</v>
      </c>
    </row>
    <row r="50" customFormat="false" ht="12.75" hidden="false" customHeight="false" outlineLevel="0" collapsed="false">
      <c r="A50" s="1" t="n">
        <v>48</v>
      </c>
      <c r="C50" s="5" t="n">
        <v>45402</v>
      </c>
      <c r="D50" s="1" t="s">
        <v>49</v>
      </c>
      <c r="E50" s="1" t="s">
        <v>50</v>
      </c>
      <c r="F50" s="1" t="s">
        <v>25</v>
      </c>
      <c r="G50" s="1" t="n">
        <v>-366.2</v>
      </c>
      <c r="I50" s="1" t="n">
        <v>60600</v>
      </c>
      <c r="M50" s="1" t="n">
        <f aca="false">H50+M49</f>
        <v>1.31191974237624</v>
      </c>
      <c r="N50" s="2" t="n">
        <f aca="false">G50+N49</f>
        <v>459.799999999998</v>
      </c>
      <c r="O50" s="2" t="n">
        <f aca="false">N50+(M50*I50)</f>
        <v>79962.136388</v>
      </c>
      <c r="P50" s="2" t="n">
        <f aca="false">P49+IF(D50="installment payment",G50,0)</f>
        <v>36254.1300000001</v>
      </c>
      <c r="Q50" s="2" t="n">
        <v>28550.96</v>
      </c>
      <c r="R50" s="2" t="n">
        <f aca="false">P50-Q50</f>
        <v>7703.17000000006</v>
      </c>
      <c r="S50" s="2" t="n">
        <f aca="false">(O50)-Q50-(Q50*0.01)</f>
        <v>51125.666788</v>
      </c>
      <c r="W50" s="1" t="n">
        <f aca="false">IF(D50="installment payment",(G50*-1)/I50,0)</f>
        <v>0.00604290429042904</v>
      </c>
      <c r="X50" s="1" t="n">
        <f aca="false">X49+W50</f>
        <v>0.295415308078451</v>
      </c>
      <c r="Y50" s="2" t="n">
        <f aca="false">X50*I50</f>
        <v>17902.1676695541</v>
      </c>
    </row>
    <row r="51" customFormat="false" ht="12.75" hidden="false" customHeight="false" outlineLevel="0" collapsed="false">
      <c r="A51" s="1" t="n">
        <v>49</v>
      </c>
      <c r="C51" s="5" t="n">
        <v>45432</v>
      </c>
      <c r="D51" s="1" t="s">
        <v>49</v>
      </c>
      <c r="E51" s="1" t="s">
        <v>50</v>
      </c>
      <c r="F51" s="1" t="s">
        <v>25</v>
      </c>
      <c r="G51" s="1" t="n">
        <v>-366.2</v>
      </c>
      <c r="I51" s="1" t="n">
        <v>61000</v>
      </c>
      <c r="M51" s="1" t="n">
        <f aca="false">H51+M50</f>
        <v>1.31191974237624</v>
      </c>
      <c r="N51" s="2" t="n">
        <f aca="false">G51+N50</f>
        <v>93.5999999999981</v>
      </c>
      <c r="O51" s="2" t="n">
        <f aca="false">N51+(M51*I51)</f>
        <v>80120.7042849505</v>
      </c>
      <c r="P51" s="2" t="n">
        <f aca="false">P50+IF(D51="installment payment",G51,0)</f>
        <v>35887.9300000001</v>
      </c>
      <c r="Q51" s="2" t="n">
        <v>28327.27</v>
      </c>
      <c r="R51" s="2" t="n">
        <f aca="false">P51-Q51</f>
        <v>7560.66000000006</v>
      </c>
      <c r="S51" s="2" t="n">
        <f aca="false">(O51)-Q51-(Q51*0.01)</f>
        <v>51510.1615849505</v>
      </c>
      <c r="W51" s="1" t="n">
        <f aca="false">IF(D51="installment payment",(G51*-1)/I51,0)</f>
        <v>0.00600327868852459</v>
      </c>
      <c r="X51" s="1" t="n">
        <f aca="false">X50+W51</f>
        <v>0.301418586766976</v>
      </c>
      <c r="Y51" s="2" t="n">
        <f aca="false">X51*I51</f>
        <v>18386.5337927855</v>
      </c>
    </row>
    <row r="52" customFormat="false" ht="12.75" hidden="false" customHeight="false" outlineLevel="0" collapsed="false">
      <c r="A52" s="1" t="n">
        <v>50</v>
      </c>
      <c r="C52" s="5" t="n">
        <v>45463</v>
      </c>
      <c r="D52" s="1" t="s">
        <v>65</v>
      </c>
      <c r="E52" s="1" t="s">
        <v>66</v>
      </c>
      <c r="F52" s="1" t="s">
        <v>25</v>
      </c>
      <c r="G52" s="1" t="n">
        <v>750</v>
      </c>
      <c r="H52" s="1" t="n">
        <f aca="false">G52/I52*-1</f>
        <v>-0.012396694214876</v>
      </c>
      <c r="I52" s="1" t="n">
        <v>60500</v>
      </c>
      <c r="M52" s="1" t="n">
        <f aca="false">H52+M51</f>
        <v>1.29952304816136</v>
      </c>
      <c r="N52" s="2" t="n">
        <f aca="false">G52+N51</f>
        <v>843.599999999998</v>
      </c>
      <c r="O52" s="2" t="n">
        <f aca="false">N52+(M52*I52)</f>
        <v>79464.7444137624</v>
      </c>
      <c r="P52" s="2" t="n">
        <f aca="false">P51+IF(D52="installment payment",G52,0)</f>
        <v>35887.9300000001</v>
      </c>
      <c r="Q52" s="2" t="n">
        <v>28327.27</v>
      </c>
      <c r="R52" s="2" t="n">
        <f aca="false">P52-Q52</f>
        <v>7560.66000000006</v>
      </c>
      <c r="S52" s="2" t="n">
        <f aca="false">(O52)-Q52-(Q52*0.01)</f>
        <v>50854.2017137624</v>
      </c>
      <c r="W52" s="1" t="n">
        <f aca="false">IF(D52="installment payment",(G52*-1)/I52,0)</f>
        <v>0</v>
      </c>
      <c r="X52" s="1" t="n">
        <f aca="false">X51+W52</f>
        <v>0.301418586766976</v>
      </c>
      <c r="Y52" s="2" t="n">
        <f aca="false">X52*I52</f>
        <v>18235.824499402</v>
      </c>
    </row>
    <row r="53" customFormat="false" ht="12.75" hidden="false" customHeight="false" outlineLevel="0" collapsed="false">
      <c r="A53" s="1" t="n">
        <v>51</v>
      </c>
      <c r="C53" s="5" t="n">
        <v>45463</v>
      </c>
      <c r="D53" s="1" t="s">
        <v>49</v>
      </c>
      <c r="E53" s="1" t="s">
        <v>50</v>
      </c>
      <c r="F53" s="1" t="s">
        <v>25</v>
      </c>
      <c r="G53" s="1" t="n">
        <v>-366.2</v>
      </c>
      <c r="I53" s="1" t="n">
        <v>60500</v>
      </c>
      <c r="M53" s="1" t="n">
        <f aca="false">H53+M52</f>
        <v>1.29952304816136</v>
      </c>
      <c r="N53" s="2" t="n">
        <f aca="false">G53+N52</f>
        <v>477.399999999998</v>
      </c>
      <c r="O53" s="2" t="n">
        <f aca="false">N53+(M53*I53)</f>
        <v>79098.5444137624</v>
      </c>
      <c r="P53" s="2" t="n">
        <f aca="false">P52+IF(D53="installment payment",G53,0)</f>
        <v>35521.7300000001</v>
      </c>
      <c r="Q53" s="2" t="n">
        <v>28102.53</v>
      </c>
      <c r="R53" s="2" t="n">
        <f aca="false">P53-Q53</f>
        <v>7419.20000000006</v>
      </c>
      <c r="S53" s="2" t="n">
        <f aca="false">(O53)-Q53-(Q53*0.01)</f>
        <v>50714.9891137624</v>
      </c>
      <c r="W53" s="1" t="n">
        <f aca="false">IF(D53="installment payment",(G53*-1)/I53,0)</f>
        <v>0.00605289256198347</v>
      </c>
      <c r="X53" s="1" t="n">
        <f aca="false">X52+W53</f>
        <v>0.307471479328959</v>
      </c>
      <c r="Y53" s="2" t="n">
        <f aca="false">X53*I53</f>
        <v>18602.024499402</v>
      </c>
    </row>
    <row r="54" customFormat="false" ht="12.75" hidden="false" customHeight="false" outlineLevel="0" collapsed="false">
      <c r="A54" s="1" t="n">
        <v>52</v>
      </c>
      <c r="C54" s="5" t="n">
        <v>45493</v>
      </c>
      <c r="D54" s="1" t="s">
        <v>49</v>
      </c>
      <c r="E54" s="1" t="s">
        <v>50</v>
      </c>
      <c r="F54" s="1" t="s">
        <v>25</v>
      </c>
      <c r="G54" s="1" t="n">
        <v>-366.2</v>
      </c>
      <c r="I54" s="1" t="n">
        <v>61000</v>
      </c>
      <c r="M54" s="1" t="n">
        <f aca="false">H54+M53</f>
        <v>1.29952304816136</v>
      </c>
      <c r="N54" s="2" t="n">
        <f aca="false">G54+N53</f>
        <v>111.199999999998</v>
      </c>
      <c r="O54" s="2" t="n">
        <f aca="false">N54+(M54*I54)</f>
        <v>79382.105937843</v>
      </c>
      <c r="P54" s="2" t="n">
        <f aca="false">P53+IF(D54="installment payment",G54,0)</f>
        <v>35155.5300000001</v>
      </c>
      <c r="Q54" s="2" t="n">
        <v>27876.55</v>
      </c>
      <c r="R54" s="2" t="n">
        <f aca="false">P54-Q54</f>
        <v>7278.98000000007</v>
      </c>
      <c r="S54" s="2" t="n">
        <f aca="false">(O54)-Q54-(Q54*0.01)</f>
        <v>51226.790437843</v>
      </c>
      <c r="W54" s="1" t="n">
        <f aca="false">IF(D54="installment payment",(G54*-1)/I54,0)</f>
        <v>0.00600327868852459</v>
      </c>
      <c r="X54" s="1" t="n">
        <f aca="false">X53+W54</f>
        <v>0.313474758017484</v>
      </c>
      <c r="Y54" s="2" t="n">
        <f aca="false">X54*I54</f>
        <v>19121.9602390665</v>
      </c>
    </row>
    <row r="55" customFormat="false" ht="12.75" hidden="false" customHeight="false" outlineLevel="0" collapsed="false">
      <c r="A55" s="1" t="n">
        <v>53</v>
      </c>
      <c r="C55" s="5" t="n">
        <v>45524</v>
      </c>
      <c r="D55" s="1" t="s">
        <v>65</v>
      </c>
      <c r="E55" s="1" t="s">
        <v>66</v>
      </c>
      <c r="F55" s="1" t="s">
        <v>25</v>
      </c>
      <c r="G55" s="1" t="n">
        <v>750</v>
      </c>
      <c r="H55" s="1" t="n">
        <f aca="false">G55/I55*-1</f>
        <v>-0.0141509433962264</v>
      </c>
      <c r="I55" s="1" t="n">
        <v>53000</v>
      </c>
      <c r="M55" s="1" t="n">
        <f aca="false">H55+M54</f>
        <v>1.28537210476514</v>
      </c>
      <c r="N55" s="2" t="n">
        <f aca="false">G55+N54</f>
        <v>861.199999999998</v>
      </c>
      <c r="O55" s="2" t="n">
        <f aca="false">N55+(M55*I55)</f>
        <v>68985.9215525522</v>
      </c>
      <c r="P55" s="2" t="n">
        <f aca="false">P54+IF(D55="installment payment",G55,0)</f>
        <v>35155.5300000001</v>
      </c>
      <c r="Q55" s="2" t="n">
        <v>27876.55</v>
      </c>
      <c r="R55" s="2" t="n">
        <f aca="false">P55-Q55</f>
        <v>7278.98000000007</v>
      </c>
      <c r="S55" s="2" t="n">
        <f aca="false">(O55)-Q55-(Q55*0.01)</f>
        <v>40830.6060525522</v>
      </c>
      <c r="W55" s="1" t="n">
        <f aca="false">IF(D55="installment payment",(G55*-1)/I55,0)</f>
        <v>0</v>
      </c>
      <c r="X55" s="1" t="n">
        <f aca="false">X54+W55</f>
        <v>0.313474758017484</v>
      </c>
      <c r="Y55" s="2" t="n">
        <f aca="false">X55*I55</f>
        <v>16614.1621749266</v>
      </c>
    </row>
    <row r="56" customFormat="false" ht="12.75" hidden="false" customHeight="false" outlineLevel="0" collapsed="false">
      <c r="A56" s="1" t="n">
        <v>54</v>
      </c>
      <c r="C56" s="5" t="n">
        <v>45524</v>
      </c>
      <c r="D56" s="1" t="s">
        <v>49</v>
      </c>
      <c r="E56" s="1" t="s">
        <v>50</v>
      </c>
      <c r="F56" s="1" t="s">
        <v>25</v>
      </c>
      <c r="G56" s="1" t="n">
        <v>-366.2</v>
      </c>
      <c r="I56" s="1" t="n">
        <v>53000</v>
      </c>
      <c r="M56" s="1" t="n">
        <f aca="false">H56+M55</f>
        <v>1.28537210476514</v>
      </c>
      <c r="N56" s="2" t="n">
        <f aca="false">G56+N55</f>
        <v>494.999999999998</v>
      </c>
      <c r="O56" s="2" t="n">
        <f aca="false">N56+(M56*I56)</f>
        <v>68619.7215525522</v>
      </c>
      <c r="P56" s="2" t="n">
        <f aca="false">P55+IF(D56="installment payment",G56,0)</f>
        <v>34789.3300000001</v>
      </c>
      <c r="Q56" s="2" t="n">
        <v>27649.49</v>
      </c>
      <c r="R56" s="2" t="n">
        <f aca="false">P56-Q56</f>
        <v>7139.84000000007</v>
      </c>
      <c r="S56" s="2" t="n">
        <f aca="false">(O56)-Q56-(Q56*0.01)</f>
        <v>40693.7366525522</v>
      </c>
      <c r="W56" s="1" t="n">
        <f aca="false">IF(D56="installment payment",(G56*-1)/I56,0)</f>
        <v>0.00690943396226415</v>
      </c>
      <c r="X56" s="1" t="n">
        <f aca="false">X55+W56</f>
        <v>0.320384191979748</v>
      </c>
      <c r="Y56" s="2" t="n">
        <f aca="false">X56*I56</f>
        <v>16980.3621749266</v>
      </c>
    </row>
    <row r="57" customFormat="false" ht="12.75" hidden="false" customHeight="false" outlineLevel="0" collapsed="false">
      <c r="A57" s="1" t="n">
        <v>55</v>
      </c>
      <c r="C57" s="5" t="n">
        <v>45555</v>
      </c>
      <c r="D57" s="1" t="s">
        <v>49</v>
      </c>
      <c r="E57" s="1" t="s">
        <v>50</v>
      </c>
      <c r="F57" s="1" t="s">
        <v>25</v>
      </c>
      <c r="G57" s="1" t="n">
        <v>-366.2</v>
      </c>
      <c r="I57" s="1" t="n">
        <v>56000</v>
      </c>
      <c r="M57" s="1" t="n">
        <f aca="false">H57+M56</f>
        <v>1.28537210476514</v>
      </c>
      <c r="N57" s="2" t="n">
        <f aca="false">G57+N56</f>
        <v>128.799999999998</v>
      </c>
      <c r="O57" s="2" t="n">
        <f aca="false">N57+(M57*I57)</f>
        <v>72109.6378668476</v>
      </c>
      <c r="P57" s="2" t="n">
        <f aca="false">P56+IF(D57="installment payment",G57,0)</f>
        <v>34423.1300000001</v>
      </c>
      <c r="Q57" s="2" t="n">
        <v>27421.31</v>
      </c>
      <c r="R57" s="2" t="n">
        <f aca="false">P57-Q57</f>
        <v>7001.82000000007</v>
      </c>
      <c r="S57" s="2" t="n">
        <f aca="false">(O57)-Q57-(Q57*0.01)</f>
        <v>44414.1147668476</v>
      </c>
      <c r="W57" s="1" t="n">
        <f aca="false">IF(D57="installment payment",(G57*-1)/I57,0)</f>
        <v>0.00653928571428571</v>
      </c>
      <c r="X57" s="1" t="n">
        <f aca="false">X56+W57</f>
        <v>0.326923477694034</v>
      </c>
      <c r="Y57" s="2" t="n">
        <f aca="false">X57*I57</f>
        <v>18307.7147508659</v>
      </c>
    </row>
    <row r="58" customFormat="false" ht="12.75" hidden="false" customHeight="false" outlineLevel="0" collapsed="false">
      <c r="A58" s="1" t="n">
        <v>56</v>
      </c>
      <c r="C58" s="5" t="n">
        <v>45585</v>
      </c>
      <c r="D58" s="1" t="s">
        <v>65</v>
      </c>
      <c r="E58" s="1" t="s">
        <v>66</v>
      </c>
      <c r="F58" s="1" t="s">
        <v>25</v>
      </c>
      <c r="G58" s="1" t="n">
        <v>750</v>
      </c>
      <c r="H58" s="1" t="n">
        <f aca="false">G58/I58*-1</f>
        <v>-0.0119047619047619</v>
      </c>
      <c r="I58" s="1" t="n">
        <v>63000</v>
      </c>
      <c r="M58" s="1" t="n">
        <f aca="false">H58+M57</f>
        <v>1.27346734286037</v>
      </c>
      <c r="N58" s="2" t="n">
        <f aca="false">G58+N57</f>
        <v>878.799999999998</v>
      </c>
      <c r="O58" s="2" t="n">
        <f aca="false">N58+(M58*I58)</f>
        <v>81107.2426002035</v>
      </c>
      <c r="P58" s="2" t="n">
        <f aca="false">P57+IF(D58="installment payment",G58,0)</f>
        <v>34423.1300000001</v>
      </c>
      <c r="Q58" s="2" t="n">
        <v>27421.31</v>
      </c>
      <c r="R58" s="2" t="n">
        <f aca="false">P58-Q58</f>
        <v>7001.82000000007</v>
      </c>
      <c r="S58" s="2" t="n">
        <f aca="false">(O58)-Q58-(Q58*0.01)</f>
        <v>53411.7195002035</v>
      </c>
      <c r="W58" s="1" t="n">
        <f aca="false">IF(D58="installment payment",(G58*-1)/I58,0)</f>
        <v>0</v>
      </c>
      <c r="X58" s="1" t="n">
        <f aca="false">X57+W58</f>
        <v>0.326923477694034</v>
      </c>
      <c r="Y58" s="2" t="n">
        <f aca="false">X58*I58</f>
        <v>20596.1790947241</v>
      </c>
    </row>
    <row r="59" customFormat="false" ht="12.75" hidden="false" customHeight="false" outlineLevel="0" collapsed="false">
      <c r="A59" s="1" t="n">
        <v>57</v>
      </c>
      <c r="C59" s="5" t="n">
        <v>45585</v>
      </c>
      <c r="D59" s="1" t="s">
        <v>49</v>
      </c>
      <c r="E59" s="1" t="s">
        <v>50</v>
      </c>
      <c r="F59" s="1" t="s">
        <v>25</v>
      </c>
      <c r="G59" s="1" t="n">
        <v>-366.2</v>
      </c>
      <c r="I59" s="1" t="n">
        <v>63000</v>
      </c>
      <c r="M59" s="1" t="n">
        <f aca="false">H59+M58</f>
        <v>1.27346734286037</v>
      </c>
      <c r="N59" s="2" t="n">
        <f aca="false">G59+N58</f>
        <v>512.599999999998</v>
      </c>
      <c r="O59" s="2" t="n">
        <f aca="false">N59+(M59*I59)</f>
        <v>80741.0426002035</v>
      </c>
      <c r="P59" s="2" t="n">
        <f aca="false">P58+IF(D59="installment payment",G59,0)</f>
        <v>34056.9300000001</v>
      </c>
      <c r="Q59" s="2" t="n">
        <v>27191.99</v>
      </c>
      <c r="R59" s="2" t="n">
        <f aca="false">P59-Q59</f>
        <v>6864.94000000007</v>
      </c>
      <c r="S59" s="2" t="n">
        <f aca="false">(O59)-Q59-(Q59*0.01)</f>
        <v>53277.1327002035</v>
      </c>
      <c r="W59" s="1" t="n">
        <f aca="false">IF(D59="installment payment",(G59*-1)/I59,0)</f>
        <v>0.00581269841269841</v>
      </c>
      <c r="X59" s="1" t="n">
        <f aca="false">X58+W59</f>
        <v>0.332736176106732</v>
      </c>
      <c r="Y59" s="2" t="n">
        <f aca="false">X59*I59</f>
        <v>20962.3790947241</v>
      </c>
    </row>
    <row r="60" customFormat="false" ht="12.75" hidden="false" customHeight="false" outlineLevel="0" collapsed="false">
      <c r="A60" s="1" t="n">
        <v>58</v>
      </c>
      <c r="C60" s="5" t="n">
        <v>45616</v>
      </c>
      <c r="D60" s="1" t="s">
        <v>49</v>
      </c>
      <c r="E60" s="1" t="s">
        <v>50</v>
      </c>
      <c r="F60" s="1" t="s">
        <v>25</v>
      </c>
      <c r="G60" s="1" t="n">
        <v>-366.2</v>
      </c>
      <c r="I60" s="1" t="n">
        <v>90000</v>
      </c>
      <c r="M60" s="1" t="n">
        <f aca="false">H60+M59</f>
        <v>1.27346734286037</v>
      </c>
      <c r="N60" s="2" t="n">
        <f aca="false">G60+N59</f>
        <v>146.399999999998</v>
      </c>
      <c r="O60" s="2" t="n">
        <f aca="false">N60+(M60*I60)</f>
        <v>114758.460857434</v>
      </c>
      <c r="P60" s="2" t="n">
        <f aca="false">P59+IF(D60="installment payment",G60,0)</f>
        <v>33690.7300000001</v>
      </c>
      <c r="Q60" s="8" t="s">
        <v>67</v>
      </c>
      <c r="R60" s="2" t="n">
        <f aca="false">P60-Q60</f>
        <v>6729.21000000008</v>
      </c>
      <c r="S60" s="2" t="n">
        <f aca="false">(O60)-Q60-(Q60*0.01)</f>
        <v>87527.3256574336</v>
      </c>
      <c r="W60" s="1" t="n">
        <f aca="false">IF(D60="installment payment",(G60*-1)/I60,0)</f>
        <v>0.00406888888888889</v>
      </c>
      <c r="X60" s="1" t="n">
        <f aca="false">X59+W60</f>
        <v>0.336805064995621</v>
      </c>
      <c r="Y60" s="2" t="n">
        <f aca="false">X60*I60</f>
        <v>30312.4558496059</v>
      </c>
    </row>
    <row r="61" customFormat="false" ht="12.75" hidden="false" customHeight="false" outlineLevel="0" collapsed="false">
      <c r="A61" s="1" t="n">
        <v>59</v>
      </c>
      <c r="C61" s="5" t="n">
        <v>45646</v>
      </c>
      <c r="D61" s="1" t="s">
        <v>65</v>
      </c>
      <c r="E61" s="1" t="s">
        <v>66</v>
      </c>
      <c r="F61" s="1" t="s">
        <v>25</v>
      </c>
      <c r="G61" s="1" t="n">
        <v>750</v>
      </c>
      <c r="H61" s="1" t="n">
        <f aca="false">G61/I61*-1</f>
        <v>-0.00806451612903226</v>
      </c>
      <c r="I61" s="1" t="n">
        <v>93000</v>
      </c>
      <c r="M61" s="1" t="n">
        <f aca="false">H61+M60</f>
        <v>1.26540282673134</v>
      </c>
      <c r="N61" s="2" t="n">
        <f aca="false">G61+N60</f>
        <v>896.399999999998</v>
      </c>
      <c r="O61" s="2" t="n">
        <f aca="false">N61+(M61*I61)</f>
        <v>118578.862886015</v>
      </c>
      <c r="P61" s="2" t="n">
        <f aca="false">P60+IF(D61="installment payment",G61,0)</f>
        <v>33690.7300000001</v>
      </c>
      <c r="Q61" s="8" t="s">
        <v>67</v>
      </c>
      <c r="R61" s="2" t="n">
        <f aca="false">P61-Q61</f>
        <v>6729.21000000008</v>
      </c>
      <c r="S61" s="2" t="n">
        <f aca="false">(O61)-Q61-(Q61*0.01)</f>
        <v>91347.7276860147</v>
      </c>
      <c r="W61" s="1" t="n">
        <f aca="false">IF(D61="installment payment",(G61*-1)/I61,0)</f>
        <v>0</v>
      </c>
      <c r="X61" s="1" t="n">
        <f aca="false">X60+W61</f>
        <v>0.336805064995621</v>
      </c>
      <c r="Y61" s="2" t="n">
        <f aca="false">X61*I61</f>
        <v>31322.8710445928</v>
      </c>
    </row>
    <row r="62" customFormat="false" ht="12.75" hidden="false" customHeight="false" outlineLevel="0" collapsed="false">
      <c r="A62" s="1" t="n">
        <v>60</v>
      </c>
      <c r="C62" s="5" t="n">
        <v>45646</v>
      </c>
      <c r="D62" s="1" t="s">
        <v>49</v>
      </c>
      <c r="E62" s="1" t="s">
        <v>50</v>
      </c>
      <c r="F62" s="1" t="s">
        <v>25</v>
      </c>
      <c r="G62" s="1" t="n">
        <v>-366.2</v>
      </c>
      <c r="I62" s="1" t="n">
        <v>93000</v>
      </c>
      <c r="M62" s="1" t="n">
        <f aca="false">H62+M61</f>
        <v>1.26540282673134</v>
      </c>
      <c r="N62" s="2" t="n">
        <f aca="false">G62+N61</f>
        <v>530.199999999998</v>
      </c>
      <c r="O62" s="2" t="n">
        <f aca="false">N62+(M62*I62)</f>
        <v>118212.662886015</v>
      </c>
      <c r="P62" s="2" t="n">
        <f aca="false">P61+IF(D62="installment payment",G62,0)</f>
        <v>33324.5300000001</v>
      </c>
      <c r="Q62" s="2" t="n">
        <v>26729.97</v>
      </c>
      <c r="R62" s="2" t="n">
        <f aca="false">P62-Q62</f>
        <v>6594.56000000008</v>
      </c>
      <c r="S62" s="2" t="n">
        <f aca="false">(O62)-Q62-(Q62*0.01)</f>
        <v>91215.3931860147</v>
      </c>
      <c r="W62" s="1" t="n">
        <f aca="false">IF(D62="installment payment",(G62*-1)/I62,0)</f>
        <v>0.00393763440860215</v>
      </c>
      <c r="X62" s="1" t="n">
        <f aca="false">X61+W62</f>
        <v>0.340742699404223</v>
      </c>
      <c r="Y62" s="2" t="n">
        <f aca="false">X62*I62</f>
        <v>31689.0710445928</v>
      </c>
    </row>
    <row r="63" customFormat="false" ht="12.75" hidden="false" customHeight="false" outlineLevel="0" collapsed="false">
      <c r="A63" s="1" t="n">
        <v>61</v>
      </c>
      <c r="C63" s="5" t="n">
        <v>45677</v>
      </c>
      <c r="D63" s="1" t="s">
        <v>49</v>
      </c>
      <c r="E63" s="1" t="s">
        <v>50</v>
      </c>
      <c r="F63" s="1" t="s">
        <v>25</v>
      </c>
      <c r="G63" s="1" t="n">
        <v>-366.2</v>
      </c>
      <c r="I63" s="1" t="n">
        <v>102000</v>
      </c>
      <c r="M63" s="1" t="n">
        <f aca="false">H63+M62</f>
        <v>1.26540282673134</v>
      </c>
      <c r="N63" s="2" t="n">
        <f aca="false">G63+N62</f>
        <v>163.999999999998</v>
      </c>
      <c r="O63" s="2" t="n">
        <f aca="false">N63+(M63*I63)</f>
        <v>129235.088326597</v>
      </c>
      <c r="P63" s="2" t="n">
        <f aca="false">P62+IF(D63="installment payment",G63,0)</f>
        <v>32958.3300000001</v>
      </c>
      <c r="Q63" s="2" t="s">
        <v>68</v>
      </c>
      <c r="R63" s="2" t="n">
        <f aca="false">P63-Q63</f>
        <v>6461.21000000008</v>
      </c>
      <c r="S63" s="2" t="n">
        <f aca="false">(O63)-Q63-(Q63*0.01)</f>
        <v>102472.997126597</v>
      </c>
      <c r="W63" s="1" t="n">
        <f aca="false">IF(D63="installment payment",(G63*-1)/I63,0)</f>
        <v>0.00359019607843137</v>
      </c>
      <c r="X63" s="1" t="n">
        <f aca="false">X62+W63</f>
        <v>0.344332895482655</v>
      </c>
      <c r="Y63" s="2" t="n">
        <f aca="false">X63*I63</f>
        <v>35121.9553392308</v>
      </c>
    </row>
    <row r="64" customFormat="false" ht="12.75" hidden="false" customHeight="false" outlineLevel="0" collapsed="false">
      <c r="C64" s="5" t="n">
        <v>45708</v>
      </c>
      <c r="D64" s="1" t="s">
        <v>65</v>
      </c>
      <c r="E64" s="1" t="s">
        <v>66</v>
      </c>
      <c r="F64" s="1" t="s">
        <v>25</v>
      </c>
      <c r="G64" s="1" t="n">
        <v>750</v>
      </c>
      <c r="H64" s="1" t="n">
        <f aca="false">G64/I64*-1</f>
        <v>-0.00806451612903226</v>
      </c>
      <c r="I64" s="1" t="n">
        <v>93000</v>
      </c>
      <c r="M64" s="1" t="n">
        <f aca="false">H64+M63</f>
        <v>1.25733831060231</v>
      </c>
      <c r="N64" s="2" t="n">
        <f aca="false">G64+N63</f>
        <v>913.999999999998</v>
      </c>
      <c r="O64" s="2" t="n">
        <f aca="false">N64+(M64*I64)</f>
        <v>117846.462886015</v>
      </c>
      <c r="P64" s="2" t="n">
        <f aca="false">P63+IF(D64="installment payment",G64,0)</f>
        <v>32958.3300000001</v>
      </c>
      <c r="Q64" s="2" t="s">
        <v>68</v>
      </c>
      <c r="R64" s="2" t="n">
        <f aca="false">P64-Q64</f>
        <v>6461.21000000008</v>
      </c>
      <c r="S64" s="2" t="n">
        <f aca="false">(O64)-Q64-(Q64*0.01)</f>
        <v>91084.3716860147</v>
      </c>
      <c r="W64" s="1" t="n">
        <f aca="false">IF(D64="installment payment",(G64*-1)/I64,0)</f>
        <v>0</v>
      </c>
      <c r="X64" s="1" t="n">
        <f aca="false">X63+W64</f>
        <v>0.344332895482655</v>
      </c>
      <c r="Y64" s="2" t="n">
        <f aca="false">X64*I64</f>
        <v>32022.9592798869</v>
      </c>
    </row>
    <row r="65" customFormat="false" ht="12.75" hidden="false" customHeight="false" outlineLevel="0" collapsed="false">
      <c r="C65" s="5" t="n">
        <v>45708</v>
      </c>
      <c r="D65" s="1" t="s">
        <v>49</v>
      </c>
      <c r="E65" s="1" t="s">
        <v>50</v>
      </c>
      <c r="F65" s="1" t="s">
        <v>25</v>
      </c>
      <c r="G65" s="1" t="n">
        <v>-366.2</v>
      </c>
      <c r="I65" s="1" t="n">
        <v>93000</v>
      </c>
      <c r="M65" s="1" t="n">
        <f aca="false">H65+M64</f>
        <v>1.25733831060231</v>
      </c>
      <c r="N65" s="2" t="n">
        <f aca="false">G65+N64</f>
        <v>547.799999999998</v>
      </c>
      <c r="O65" s="2" t="n">
        <f aca="false">N65+(M65*I65)</f>
        <v>117480.262886015</v>
      </c>
      <c r="P65" s="2" t="n">
        <f aca="false">P64+IF(D65="installment payment",G65,0)</f>
        <v>32592.1300000001</v>
      </c>
      <c r="Q65" s="8" t="s">
        <v>69</v>
      </c>
      <c r="R65" s="2" t="n">
        <f aca="false">P65-Q65</f>
        <v>6328.94000000008</v>
      </c>
      <c r="S65" s="2" t="n">
        <f aca="false">(O65)-Q65-(Q65*0.01)</f>
        <v>90954.4409860147</v>
      </c>
      <c r="W65" s="1" t="n">
        <f aca="false">IF(D65="installment payment",(G65*-1)/I65,0)</f>
        <v>0.00393763440860215</v>
      </c>
      <c r="X65" s="1" t="n">
        <f aca="false">X64+W65</f>
        <v>0.348270529891257</v>
      </c>
      <c r="Y65" s="2" t="n">
        <f aca="false">X65*I65</f>
        <v>32389.1592798869</v>
      </c>
    </row>
    <row r="66" customFormat="false" ht="12.75" hidden="false" customHeight="false" outlineLevel="0" collapsed="false">
      <c r="C66" s="5" t="n">
        <v>45736</v>
      </c>
      <c r="D66" s="1" t="s">
        <v>49</v>
      </c>
      <c r="E66" s="1" t="s">
        <v>50</v>
      </c>
      <c r="F66" s="1" t="s">
        <v>25</v>
      </c>
      <c r="G66" s="1" t="n">
        <v>-366.2</v>
      </c>
      <c r="I66" s="1" t="n">
        <v>78000</v>
      </c>
      <c r="M66" s="1" t="n">
        <f aca="false">H66+M65</f>
        <v>1.25733831060231</v>
      </c>
      <c r="N66" s="2" t="n">
        <f aca="false">G66+N65</f>
        <v>181.599999999998</v>
      </c>
      <c r="O66" s="2" t="n">
        <f aca="false">N66+(M66*I66)</f>
        <v>98253.9882269801</v>
      </c>
      <c r="P66" s="2" t="n">
        <f aca="false">P65+IF(D66="installment payment",G66,0)</f>
        <v>32225.9300000001</v>
      </c>
      <c r="Q66" s="8" t="s">
        <v>70</v>
      </c>
      <c r="R66" s="2" t="n">
        <f aca="false">P66-Q66</f>
        <v>6197.85000000008</v>
      </c>
      <c r="S66" s="2" t="n">
        <f aca="false">(O66)-Q66-(Q66*0.01)</f>
        <v>71965.6274269801</v>
      </c>
      <c r="W66" s="1" t="n">
        <f aca="false">IF(D66="installment payment",(G66*-1)/I66,0)</f>
        <v>0.0046948717948718</v>
      </c>
      <c r="X66" s="1" t="n">
        <f aca="false">X65+W66</f>
        <v>0.352965401686128</v>
      </c>
      <c r="Y66" s="2" t="n">
        <f aca="false">X66*I66</f>
        <v>27531.301331518</v>
      </c>
    </row>
    <row r="67" customFormat="false" ht="12.75" hidden="false" customHeight="false" outlineLevel="0" collapsed="false">
      <c r="C67" s="5" t="n">
        <v>45767</v>
      </c>
      <c r="D67" s="1" t="s">
        <v>65</v>
      </c>
      <c r="E67" s="1" t="s">
        <v>66</v>
      </c>
      <c r="F67" s="1" t="s">
        <v>25</v>
      </c>
      <c r="G67" s="1" t="n">
        <v>750</v>
      </c>
      <c r="H67" s="1" t="n">
        <f aca="false">G67/I67*-1</f>
        <v>-0.0101351351351351</v>
      </c>
      <c r="I67" s="1" t="n">
        <v>74000</v>
      </c>
      <c r="M67" s="1" t="n">
        <f aca="false">H67+M66</f>
        <v>1.24720317546717</v>
      </c>
      <c r="N67" s="2" t="n">
        <f aca="false">G67+N66</f>
        <v>931.599999999998</v>
      </c>
      <c r="O67" s="2" t="n">
        <f aca="false">N67+(M67*I67)</f>
        <v>93224.6349845708</v>
      </c>
      <c r="P67" s="2" t="n">
        <f aca="false">P66+IF(D67="installment payment",G67,0)</f>
        <v>32225.9300000001</v>
      </c>
      <c r="Q67" s="8" t="s">
        <v>70</v>
      </c>
      <c r="R67" s="2" t="n">
        <f aca="false">P67-Q67</f>
        <v>6197.85000000008</v>
      </c>
      <c r="S67" s="2" t="n">
        <f aca="false">(O67)-Q67-(Q67*0.01)</f>
        <v>66936.2741845708</v>
      </c>
      <c r="W67" s="1" t="n">
        <f aca="false">IF(D67="installment payment",(G67*-1)/I67,0)</f>
        <v>0</v>
      </c>
      <c r="X67" s="1" t="n">
        <f aca="false">X66+W67</f>
        <v>0.352965401686128</v>
      </c>
      <c r="Y67" s="2" t="n">
        <f aca="false">X67*I67</f>
        <v>26119.4397247735</v>
      </c>
    </row>
    <row r="68" customFormat="false" ht="12.75" hidden="false" customHeight="false" outlineLevel="0" collapsed="false">
      <c r="C68" s="5" t="n">
        <v>45767</v>
      </c>
      <c r="D68" s="1" t="s">
        <v>49</v>
      </c>
      <c r="E68" s="1" t="s">
        <v>50</v>
      </c>
      <c r="F68" s="1" t="s">
        <v>25</v>
      </c>
      <c r="G68" s="1" t="n">
        <v>-366.2</v>
      </c>
      <c r="I68" s="1" t="n">
        <v>74000</v>
      </c>
      <c r="M68" s="1" t="n">
        <f aca="false">H68+M67</f>
        <v>1.24720317546717</v>
      </c>
      <c r="N68" s="2" t="n">
        <f aca="false">G68+N67</f>
        <v>565.399999999998</v>
      </c>
      <c r="O68" s="2" t="n">
        <f aca="false">N68+(M68*I68)</f>
        <v>92858.4349845708</v>
      </c>
      <c r="P68" s="2" t="n">
        <f aca="false">P67+IF(D68="installment payment",G68,0)</f>
        <v>31859.7300000001</v>
      </c>
      <c r="Q68" s="8" t="s">
        <v>71</v>
      </c>
      <c r="R68" s="2" t="n">
        <f aca="false">P68-Q68</f>
        <v>6067.93000000008</v>
      </c>
      <c r="S68" s="2" t="n">
        <f aca="false">(O68)-Q68-(Q68*0.01)</f>
        <v>66808.7169845708</v>
      </c>
      <c r="W68" s="1" t="n">
        <f aca="false">IF(D68="installment payment",(G68*-1)/I68,0)</f>
        <v>0.00494864864864865</v>
      </c>
      <c r="X68" s="1" t="n">
        <f aca="false">X67+W68</f>
        <v>0.357914050334777</v>
      </c>
      <c r="Y68" s="2" t="n">
        <f aca="false">X68*I68</f>
        <v>26485.6397247735</v>
      </c>
    </row>
    <row r="69" customFormat="false" ht="12.75" hidden="false" customHeight="false" outlineLevel="0" collapsed="false">
      <c r="A69" s="9"/>
      <c r="B69" s="9"/>
      <c r="C69" s="10" t="n">
        <v>45797</v>
      </c>
      <c r="D69" s="9" t="s">
        <v>49</v>
      </c>
      <c r="E69" s="9" t="s">
        <v>50</v>
      </c>
      <c r="F69" s="9" t="s">
        <v>25</v>
      </c>
      <c r="G69" s="9" t="n">
        <v>-366.2</v>
      </c>
      <c r="H69" s="9"/>
      <c r="I69" s="9" t="n">
        <v>94000</v>
      </c>
      <c r="J69" s="9"/>
      <c r="K69" s="9"/>
      <c r="L69" s="9"/>
      <c r="M69" s="9" t="n">
        <f aca="false">H69+M68</f>
        <v>1.24720317546717</v>
      </c>
      <c r="N69" s="11" t="n">
        <f aca="false">G69+N68</f>
        <v>199.199999999998</v>
      </c>
      <c r="O69" s="11" t="n">
        <f aca="false">N69+(M69*I69)</f>
        <v>117436.298493914</v>
      </c>
      <c r="P69" s="11" t="n">
        <f aca="false">P68+IF(D69="installment payment",G69,0)</f>
        <v>31493.5300000001</v>
      </c>
      <c r="Q69" s="12" t="s">
        <v>72</v>
      </c>
      <c r="R69" s="11" t="n">
        <f aca="false">P69-Q69</f>
        <v>5939.19000000008</v>
      </c>
      <c r="S69" s="11" t="n">
        <f aca="false">(O69)-Q69-(Q69*0.01)</f>
        <v>91626.4150939143</v>
      </c>
      <c r="T69" s="9"/>
      <c r="U69" s="9"/>
      <c r="V69" s="9"/>
      <c r="W69" s="9" t="n">
        <f aca="false">IF(D69="installment payment",(G69*-1)/I69,0)</f>
        <v>0.00389574468085106</v>
      </c>
      <c r="X69" s="9" t="n">
        <f aca="false">X68+W69</f>
        <v>0.361809795015628</v>
      </c>
      <c r="Y69" s="11" t="n">
        <f aca="false">X69*I69</f>
        <v>34010.1207314691</v>
      </c>
      <c r="Z69" s="9"/>
    </row>
    <row r="70" customFormat="false" ht="12.75" hidden="false" customHeight="false" outlineLevel="0" collapsed="false">
      <c r="A70" s="9"/>
      <c r="B70" s="9"/>
      <c r="C70" s="10" t="n">
        <v>45828</v>
      </c>
      <c r="D70" s="9" t="s">
        <v>65</v>
      </c>
      <c r="E70" s="9" t="s">
        <v>66</v>
      </c>
      <c r="F70" s="9" t="s">
        <v>25</v>
      </c>
      <c r="G70" s="9" t="n">
        <v>750</v>
      </c>
      <c r="H70" s="9" t="n">
        <f aca="false">G70/I70*-1</f>
        <v>-0.00833333333333333</v>
      </c>
      <c r="I70" s="9" t="n">
        <v>90000</v>
      </c>
      <c r="J70" s="9"/>
      <c r="K70" s="9"/>
      <c r="L70" s="9"/>
      <c r="M70" s="9" t="n">
        <f aca="false">H70+M69</f>
        <v>1.23886984213384</v>
      </c>
      <c r="N70" s="11" t="n">
        <f aca="false">G70+N69</f>
        <v>949.199999999998</v>
      </c>
      <c r="O70" s="11" t="n">
        <f aca="false">N70+(M70*I70)</f>
        <v>112447.485792046</v>
      </c>
      <c r="P70" s="11" t="n">
        <f aca="false">P69+IF(D70="installment payment",G70,0)</f>
        <v>31493.5300000001</v>
      </c>
      <c r="Q70" s="12" t="s">
        <v>72</v>
      </c>
      <c r="R70" s="11" t="n">
        <f aca="false">P70-Q70</f>
        <v>5939.19000000008</v>
      </c>
      <c r="S70" s="11" t="n">
        <f aca="false">(O70)-Q70-(Q70*0.01)</f>
        <v>86637.6023920456</v>
      </c>
      <c r="T70" s="9"/>
      <c r="U70" s="9"/>
      <c r="V70" s="9"/>
      <c r="W70" s="9" t="n">
        <f aca="false">IF(D70="installment payment",(G70*-1)/I70,0)</f>
        <v>0</v>
      </c>
      <c r="X70" s="9" t="n">
        <f aca="false">X69+W70</f>
        <v>0.361809795015628</v>
      </c>
      <c r="Y70" s="11" t="n">
        <f aca="false">X70*I70</f>
        <v>32562.8815514065</v>
      </c>
      <c r="Z70" s="9"/>
    </row>
    <row r="71" customFormat="false" ht="12.75" hidden="false" customHeight="false" outlineLevel="0" collapsed="false">
      <c r="A71" s="9"/>
      <c r="B71" s="9"/>
      <c r="C71" s="10" t="n">
        <v>45828</v>
      </c>
      <c r="D71" s="9" t="s">
        <v>49</v>
      </c>
      <c r="E71" s="9" t="s">
        <v>50</v>
      </c>
      <c r="F71" s="9" t="s">
        <v>25</v>
      </c>
      <c r="G71" s="9" t="n">
        <v>-366.2</v>
      </c>
      <c r="H71" s="9"/>
      <c r="I71" s="9" t="n">
        <v>90000</v>
      </c>
      <c r="J71" s="9"/>
      <c r="K71" s="9"/>
      <c r="L71" s="9"/>
      <c r="M71" s="9" t="n">
        <f aca="false">H71+M70</f>
        <v>1.23886984213384</v>
      </c>
      <c r="N71" s="11" t="n">
        <f aca="false">G71+N70</f>
        <v>582.999999999998</v>
      </c>
      <c r="O71" s="11" t="n">
        <f aca="false">N71+(M71*I71)</f>
        <v>112081.285792046</v>
      </c>
      <c r="P71" s="11" t="n">
        <f aca="false">P70+IF(D71="installment payment",G71,0)</f>
        <v>31127.3300000001</v>
      </c>
      <c r="Q71" s="12" t="s">
        <v>73</v>
      </c>
      <c r="R71" s="11" t="n">
        <f aca="false">P71-Q71</f>
        <v>5811.63000000008</v>
      </c>
      <c r="S71" s="11" t="n">
        <f aca="false">(O71)-Q71-(Q71*0.01)</f>
        <v>86512.4287920456</v>
      </c>
      <c r="T71" s="9"/>
      <c r="U71" s="9"/>
      <c r="V71" s="9"/>
      <c r="W71" s="9" t="n">
        <f aca="false">IF(D71="installment payment",(G71*-1)/I71,0)</f>
        <v>0.00406888888888889</v>
      </c>
      <c r="X71" s="9" t="n">
        <f aca="false">X70+W71</f>
        <v>0.365878683904517</v>
      </c>
      <c r="Y71" s="11" t="n">
        <f aca="false">X71*I71</f>
        <v>32929.0815514065</v>
      </c>
      <c r="Z71" s="9"/>
    </row>
    <row r="72" customFormat="false" ht="12.75" hidden="false" customHeight="false" outlineLevel="0" collapsed="false">
      <c r="A72" s="9"/>
      <c r="B72" s="9"/>
      <c r="C72" s="10" t="n">
        <v>45858</v>
      </c>
      <c r="D72" s="9" t="s">
        <v>49</v>
      </c>
      <c r="E72" s="9" t="s">
        <v>50</v>
      </c>
      <c r="F72" s="9" t="s">
        <v>25</v>
      </c>
      <c r="G72" s="9" t="n">
        <v>-366.2</v>
      </c>
      <c r="H72" s="9"/>
      <c r="I72" s="9" t="n">
        <v>102000</v>
      </c>
      <c r="J72" s="9"/>
      <c r="K72" s="9"/>
      <c r="L72" s="9"/>
      <c r="M72" s="9" t="n">
        <f aca="false">H72+M71</f>
        <v>1.23886984213384</v>
      </c>
      <c r="N72" s="11" t="n">
        <f aca="false">G72+N71</f>
        <v>216.799999999998</v>
      </c>
      <c r="O72" s="11" t="n">
        <f aca="false">N72+(M72*I72)</f>
        <v>126581.523897652</v>
      </c>
      <c r="P72" s="11" t="n">
        <f aca="false">P71+IF(D72="installment payment",G72,0)</f>
        <v>30761.1300000001</v>
      </c>
      <c r="Q72" s="11" t="n">
        <v>25075.87</v>
      </c>
      <c r="R72" s="11" t="n">
        <f aca="false">P72-Q72</f>
        <v>5685.26000000008</v>
      </c>
      <c r="S72" s="11" t="n">
        <f aca="false">(O72)-Q72-(Q72*0.01)</f>
        <v>101254.895197652</v>
      </c>
      <c r="T72" s="9"/>
      <c r="U72" s="9"/>
      <c r="V72" s="9"/>
      <c r="W72" s="9" t="n">
        <f aca="false">IF(D72="installment payment",(G72*-1)/I72,0)</f>
        <v>0.00359019607843137</v>
      </c>
      <c r="X72" s="9" t="n">
        <f aca="false">X71+W72</f>
        <v>0.369468879982948</v>
      </c>
      <c r="Y72" s="11" t="n">
        <f aca="false">X72*I72</f>
        <v>37685.8257582607</v>
      </c>
      <c r="Z72" s="9"/>
    </row>
    <row r="73" customFormat="false" ht="12.75" hidden="false" customHeight="false" outlineLevel="0" collapsed="false">
      <c r="A73" s="9"/>
      <c r="B73" s="9"/>
      <c r="C73" s="10" t="n">
        <v>45889</v>
      </c>
      <c r="D73" s="13" t="s">
        <v>65</v>
      </c>
      <c r="E73" s="13" t="s">
        <v>66</v>
      </c>
      <c r="F73" s="13" t="s">
        <v>25</v>
      </c>
      <c r="G73" s="13" t="n">
        <v>750</v>
      </c>
      <c r="H73" s="13" t="n">
        <f aca="false">G73/I73*-1</f>
        <v>-0.0075</v>
      </c>
      <c r="I73" s="13" t="n">
        <v>100000</v>
      </c>
      <c r="J73" s="13"/>
      <c r="K73" s="13"/>
      <c r="L73" s="13"/>
      <c r="M73" s="13" t="n">
        <f aca="false">H73+M72</f>
        <v>1.23136984213384</v>
      </c>
      <c r="N73" s="11" t="n">
        <f aca="false">G73+N72</f>
        <v>966.799999999998</v>
      </c>
      <c r="O73" s="11" t="n">
        <f aca="false">N73+(M73*I73)</f>
        <v>124103.784213384</v>
      </c>
      <c r="P73" s="11" t="n">
        <f aca="false">P72+IF(D73="installment payment",G73,0)</f>
        <v>30761.1300000001</v>
      </c>
      <c r="Q73" s="11" t="n">
        <v>25075.87</v>
      </c>
      <c r="R73" s="11" t="n">
        <f aca="false">P73-Q74</f>
        <v>5926.20000000008</v>
      </c>
      <c r="S73" s="11" t="n">
        <f aca="false">(O73)-Q74-(Q74*0.01)</f>
        <v>99020.504913384</v>
      </c>
      <c r="T73" s="13"/>
      <c r="U73" s="13"/>
      <c r="V73" s="13"/>
      <c r="W73" s="13" t="n">
        <f aca="false">IF(D73="installment payment",(G73*-1)/I73,0)</f>
        <v>0</v>
      </c>
      <c r="X73" s="13" t="n">
        <f aca="false">X72+W73</f>
        <v>0.369468879982948</v>
      </c>
      <c r="Y73" s="11" t="n">
        <f aca="false">X73*I73</f>
        <v>36946.8879982948</v>
      </c>
      <c r="Z73" s="9"/>
    </row>
    <row r="74" customFormat="false" ht="12.75" hidden="false" customHeight="false" outlineLevel="0" collapsed="false">
      <c r="A74" s="9"/>
      <c r="B74" s="9"/>
      <c r="C74" s="10" t="n">
        <v>45889</v>
      </c>
      <c r="D74" s="13" t="s">
        <v>49</v>
      </c>
      <c r="E74" s="13" t="s">
        <v>50</v>
      </c>
      <c r="F74" s="13" t="s">
        <v>25</v>
      </c>
      <c r="G74" s="13" t="n">
        <v>-366.2</v>
      </c>
      <c r="H74" s="13"/>
      <c r="I74" s="13" t="n">
        <v>100000</v>
      </c>
      <c r="J74" s="13"/>
      <c r="K74" s="13"/>
      <c r="L74" s="13"/>
      <c r="M74" s="13" t="n">
        <f aca="false">H74+M73</f>
        <v>1.23136984213384</v>
      </c>
      <c r="N74" s="11" t="n">
        <f aca="false">G74+N73</f>
        <v>600.599999999998</v>
      </c>
      <c r="O74" s="11" t="n">
        <f aca="false">N74+(M74*I74)</f>
        <v>123737.584213384</v>
      </c>
      <c r="P74" s="11" t="n">
        <f aca="false">P73+IF(D74="installment payment",G74,0)</f>
        <v>30394.9300000001</v>
      </c>
      <c r="Q74" s="11" t="n">
        <v>24834.93</v>
      </c>
      <c r="R74" s="11" t="n">
        <f aca="false">P74-Q74</f>
        <v>5560.00000000008</v>
      </c>
      <c r="S74" s="11" t="n">
        <f aca="false">(O74)-Q74-(Q74*0.01)</f>
        <v>98654.304913384</v>
      </c>
      <c r="T74" s="13"/>
      <c r="U74" s="13"/>
      <c r="V74" s="13"/>
      <c r="W74" s="13" t="n">
        <f aca="false">IF(D74="installment payment",(G74*-1)/I74,0)</f>
        <v>0.003662</v>
      </c>
      <c r="X74" s="13" t="n">
        <f aca="false">X73+W74</f>
        <v>0.373130879982948</v>
      </c>
      <c r="Y74" s="11" t="n">
        <f aca="false">X74*I74</f>
        <v>37313.0879982948</v>
      </c>
      <c r="Z74" s="9"/>
    </row>
    <row r="75" customFormat="false" ht="12.75" hidden="false" customHeight="false" outlineLevel="0" collapsed="false">
      <c r="A75" s="9"/>
      <c r="B75" s="9"/>
      <c r="C75" s="10" t="n">
        <v>45920</v>
      </c>
      <c r="D75" s="13" t="s">
        <v>49</v>
      </c>
      <c r="E75" s="13" t="s">
        <v>50</v>
      </c>
      <c r="F75" s="13" t="s">
        <v>25</v>
      </c>
      <c r="G75" s="13" t="n">
        <v>-366.2</v>
      </c>
      <c r="H75" s="13"/>
      <c r="I75" s="13" t="n">
        <v>98000</v>
      </c>
      <c r="J75" s="13"/>
      <c r="K75" s="13"/>
      <c r="L75" s="13"/>
      <c r="M75" s="13" t="n">
        <f aca="false">H75+M74</f>
        <v>1.23136984213384</v>
      </c>
      <c r="N75" s="11" t="n">
        <f aca="false">G75+N74</f>
        <v>234.399999999998</v>
      </c>
      <c r="O75" s="11" t="n">
        <f aca="false">N75+(M75*I75)</f>
        <v>120908.644529116</v>
      </c>
      <c r="P75" s="11" t="n">
        <f aca="false">P74+IF(D75="installment payment",G75,0)</f>
        <v>30028.7300000001</v>
      </c>
      <c r="Q75" s="11" t="n">
        <v>24592.7</v>
      </c>
      <c r="R75" s="11" t="n">
        <f aca="false">P75-Q75</f>
        <v>5436.03000000008</v>
      </c>
      <c r="S75" s="11" t="n">
        <f aca="false">(O75)-Q75-(Q75*0.01)</f>
        <v>96070.0175291163</v>
      </c>
      <c r="T75" s="13"/>
      <c r="U75" s="13"/>
      <c r="V75" s="13"/>
      <c r="W75" s="13" t="n">
        <f aca="false">IF(D75="installment payment",(G75*-1)/I75,0)</f>
        <v>0.00373673469387755</v>
      </c>
      <c r="X75" s="13" t="n">
        <f aca="false">X74+W75</f>
        <v>0.376867614676826</v>
      </c>
      <c r="Y75" s="11" t="n">
        <f aca="false">X75*I75</f>
        <v>36933.0262383289</v>
      </c>
      <c r="Z75" s="9"/>
    </row>
    <row r="76" customFormat="false" ht="12.75" hidden="false" customHeight="false" outlineLevel="0" collapsed="false">
      <c r="A76" s="9"/>
      <c r="B76" s="9"/>
      <c r="C76" s="10" t="n">
        <v>45950</v>
      </c>
      <c r="D76" s="13" t="s">
        <v>65</v>
      </c>
      <c r="E76" s="13" t="s">
        <v>66</v>
      </c>
      <c r="F76" s="13" t="s">
        <v>25</v>
      </c>
      <c r="G76" s="13" t="n">
        <v>750</v>
      </c>
      <c r="H76" s="13" t="n">
        <f aca="false">G76/I76*-1</f>
        <v>-0.00789473684210526</v>
      </c>
      <c r="I76" s="13" t="n">
        <v>95000</v>
      </c>
      <c r="J76" s="13"/>
      <c r="K76" s="13"/>
      <c r="L76" s="13"/>
      <c r="M76" s="13" t="n">
        <f aca="false">H76+M75</f>
        <v>1.22347510529174</v>
      </c>
      <c r="N76" s="11" t="n">
        <f aca="false">G76+N75</f>
        <v>984.399999999998</v>
      </c>
      <c r="O76" s="11" t="n">
        <f aca="false">N76+(M76*I76)</f>
        <v>117214.535002715</v>
      </c>
      <c r="P76" s="11" t="n">
        <f aca="false">P75+IF(D76="installment payment",G76,0)</f>
        <v>30028.7300000001</v>
      </c>
      <c r="Q76" s="11" t="n">
        <v>24592.7</v>
      </c>
      <c r="R76" s="11" t="n">
        <f aca="false">P76-Q76</f>
        <v>5436.03000000008</v>
      </c>
      <c r="S76" s="11" t="n">
        <f aca="false">(O76)-Q76-(Q76*0.01)</f>
        <v>92375.9080027148</v>
      </c>
      <c r="T76" s="13"/>
      <c r="U76" s="13"/>
      <c r="V76" s="13"/>
      <c r="W76" s="13" t="n">
        <f aca="false">IF(D76="installment payment",(G76*-1)/I76,0)</f>
        <v>0</v>
      </c>
      <c r="X76" s="13" t="n">
        <f aca="false">X75+W76</f>
        <v>0.376867614676826</v>
      </c>
      <c r="Y76" s="11" t="n">
        <f aca="false">X76*I76</f>
        <v>35802.4233942985</v>
      </c>
      <c r="Z76" s="9"/>
    </row>
    <row r="77" customFormat="false" ht="12.75" hidden="false" customHeight="false" outlineLevel="0" collapsed="false">
      <c r="A77" s="9"/>
      <c r="B77" s="9"/>
      <c r="C77" s="10" t="n">
        <v>45950</v>
      </c>
      <c r="D77" s="13" t="s">
        <v>49</v>
      </c>
      <c r="E77" s="13" t="s">
        <v>50</v>
      </c>
      <c r="F77" s="13" t="s">
        <v>25</v>
      </c>
      <c r="G77" s="13" t="n">
        <v>-366.2</v>
      </c>
      <c r="H77" s="13"/>
      <c r="I77" s="13" t="n">
        <v>95000</v>
      </c>
      <c r="J77" s="13"/>
      <c r="K77" s="13"/>
      <c r="L77" s="13"/>
      <c r="M77" s="13" t="n">
        <f aca="false">H77+M76</f>
        <v>1.22347510529174</v>
      </c>
      <c r="N77" s="11" t="n">
        <f aca="false">G77+N76</f>
        <v>618.199999999998</v>
      </c>
      <c r="O77" s="11" t="n">
        <f aca="false">N77+(M77*I77)</f>
        <v>116848.335002715</v>
      </c>
      <c r="P77" s="11" t="n">
        <f aca="false">P76+IF(D77="installment payment",G77,0)</f>
        <v>29662.5300000001</v>
      </c>
      <c r="Q77" s="11" t="n">
        <v>24349.26</v>
      </c>
      <c r="R77" s="11" t="n">
        <f aca="false">P77-Q77</f>
        <v>5313.27000000008</v>
      </c>
      <c r="S77" s="11" t="n">
        <f aca="false">(O77)-Q77-(Q77*0.01)</f>
        <v>92255.5824027148</v>
      </c>
      <c r="T77" s="13"/>
      <c r="U77" s="13"/>
      <c r="V77" s="13"/>
      <c r="W77" s="13" t="n">
        <f aca="false">IF(D77="installment payment",(G77*-1)/I77,0)</f>
        <v>0.00385473684210526</v>
      </c>
      <c r="X77" s="13" t="n">
        <f aca="false">X76+W77</f>
        <v>0.380722351518931</v>
      </c>
      <c r="Y77" s="11" t="n">
        <f aca="false">X77*I77</f>
        <v>36168.6233942985</v>
      </c>
      <c r="Z77" s="9"/>
    </row>
    <row r="78" customFormat="false" ht="12.75" hidden="false" customHeight="false" outlineLevel="0" collapsed="false">
      <c r="A78" s="9"/>
      <c r="B78" s="9"/>
      <c r="C78" s="10" t="n">
        <v>45981</v>
      </c>
      <c r="D78" s="13" t="s">
        <v>49</v>
      </c>
      <c r="E78" s="13" t="s">
        <v>50</v>
      </c>
      <c r="F78" s="13" t="s">
        <v>25</v>
      </c>
      <c r="G78" s="13" t="n">
        <v>-366.2</v>
      </c>
      <c r="H78" s="13"/>
      <c r="I78" s="13" t="n">
        <v>80000</v>
      </c>
      <c r="J78" s="13"/>
      <c r="K78" s="13"/>
      <c r="L78" s="13"/>
      <c r="M78" s="13" t="n">
        <f aca="false">H78+M77</f>
        <v>1.22347510529174</v>
      </c>
      <c r="N78" s="11" t="n">
        <f aca="false">G78+N77</f>
        <v>251.999999999998</v>
      </c>
      <c r="O78" s="11" t="n">
        <f aca="false">N78+(M78*I78)</f>
        <v>98130.0084233388</v>
      </c>
      <c r="P78" s="11" t="n">
        <f aca="false">P77+IF(D78="installment payment",G78,0)</f>
        <v>29296.3300000001</v>
      </c>
      <c r="Q78" s="11" t="n">
        <v>24104.6</v>
      </c>
      <c r="R78" s="11" t="n">
        <f aca="false">P78-Q78</f>
        <v>5191.73000000008</v>
      </c>
      <c r="S78" s="11" t="n">
        <f aca="false">(O78)-Q78-(Q78*0.01)</f>
        <v>73784.3624233388</v>
      </c>
      <c r="T78" s="13"/>
      <c r="U78" s="13"/>
      <c r="V78" s="13"/>
      <c r="W78" s="13" t="n">
        <f aca="false">IF(D78="installment payment",(G78*-1)/I78,0)</f>
        <v>0.0045775</v>
      </c>
      <c r="X78" s="13" t="n">
        <f aca="false">X77+W78</f>
        <v>0.385299851518931</v>
      </c>
      <c r="Y78" s="11" t="n">
        <f aca="false">X78*I78</f>
        <v>30823.9881215145</v>
      </c>
      <c r="Z78" s="9"/>
    </row>
    <row r="79" customFormat="false" ht="12.75" hidden="false" customHeight="false" outlineLevel="0" collapsed="false">
      <c r="A79" s="9"/>
      <c r="B79" s="9"/>
      <c r="C79" s="10" t="n">
        <v>46011</v>
      </c>
      <c r="D79" s="13" t="s">
        <v>65</v>
      </c>
      <c r="E79" s="13" t="s">
        <v>66</v>
      </c>
      <c r="F79" s="13" t="s">
        <v>25</v>
      </c>
      <c r="G79" s="13" t="n">
        <v>750</v>
      </c>
      <c r="H79" s="13" t="n">
        <f aca="false">G79/I79*-1</f>
        <v>-0.01</v>
      </c>
      <c r="I79" s="13" t="n">
        <v>75000</v>
      </c>
      <c r="J79" s="13"/>
      <c r="K79" s="13"/>
      <c r="L79" s="13"/>
      <c r="M79" s="13" t="n">
        <f aca="false">H79+M78</f>
        <v>1.21347510529174</v>
      </c>
      <c r="N79" s="11" t="n">
        <f aca="false">G79+N78</f>
        <v>1002</v>
      </c>
      <c r="O79" s="11" t="n">
        <f aca="false">N79+(M79*I79)</f>
        <v>92012.6328968801</v>
      </c>
      <c r="P79" s="11" t="n">
        <f aca="false">P78+IF(D79="installment payment",G79,0)</f>
        <v>29296.3300000001</v>
      </c>
      <c r="Q79" s="11" t="n">
        <v>24104.6</v>
      </c>
      <c r="R79" s="11" t="n">
        <f aca="false">P79-Q79</f>
        <v>5191.73000000008</v>
      </c>
      <c r="S79" s="11" t="n">
        <f aca="false">(O79)-Q79-(Q79*0.01)</f>
        <v>67666.9868968801</v>
      </c>
      <c r="T79" s="13"/>
      <c r="U79" s="13"/>
      <c r="V79" s="13"/>
      <c r="W79" s="13" t="n">
        <f aca="false">IF(D79="installment payment",(G79*-1)/I79,0)</f>
        <v>0</v>
      </c>
      <c r="X79" s="13" t="n">
        <f aca="false">X78+W79</f>
        <v>0.385299851518931</v>
      </c>
      <c r="Y79" s="11" t="n">
        <f aca="false">X79*I79</f>
        <v>28897.4888639198</v>
      </c>
      <c r="Z79" s="9"/>
    </row>
    <row r="80" customFormat="false" ht="12.75" hidden="false" customHeight="false" outlineLevel="0" collapsed="false">
      <c r="A80" s="9"/>
      <c r="B80" s="9"/>
      <c r="C80" s="10" t="n">
        <v>46011</v>
      </c>
      <c r="D80" s="13" t="s">
        <v>49</v>
      </c>
      <c r="E80" s="13" t="s">
        <v>50</v>
      </c>
      <c r="F80" s="13" t="s">
        <v>25</v>
      </c>
      <c r="G80" s="13" t="n">
        <v>-366.2</v>
      </c>
      <c r="H80" s="13"/>
      <c r="I80" s="13" t="n">
        <v>75000</v>
      </c>
      <c r="J80" s="13"/>
      <c r="K80" s="13"/>
      <c r="L80" s="13"/>
      <c r="M80" s="13" t="n">
        <f aca="false">H80+M79</f>
        <v>1.21347510529174</v>
      </c>
      <c r="N80" s="11" t="n">
        <f aca="false">G80+N79</f>
        <v>635.799999999998</v>
      </c>
      <c r="O80" s="11" t="n">
        <f aca="false">N80+(M80*I80)</f>
        <v>91646.4328968801</v>
      </c>
      <c r="P80" s="11" t="n">
        <f aca="false">P79+IF(D80="installment payment",G80,0)</f>
        <v>28930.1300000001</v>
      </c>
      <c r="Q80" s="11" t="n">
        <v>23858.72</v>
      </c>
      <c r="R80" s="11" t="n">
        <f aca="false">P80-Q80</f>
        <v>5071.41000000007</v>
      </c>
      <c r="S80" s="11" t="n">
        <f aca="false">(O80)-Q80-(Q80*0.01)</f>
        <v>67549.1256968801</v>
      </c>
      <c r="T80" s="13"/>
      <c r="U80" s="13"/>
      <c r="V80" s="13"/>
      <c r="W80" s="13" t="n">
        <f aca="false">IF(D80="installment payment",(G80*-1)/I80,0)</f>
        <v>0.00488266666666667</v>
      </c>
      <c r="X80" s="13" t="n">
        <f aca="false">X79+W80</f>
        <v>0.390182518185598</v>
      </c>
      <c r="Y80" s="11" t="n">
        <f aca="false">X80*I80</f>
        <v>29263.6888639198</v>
      </c>
      <c r="Z80" s="9"/>
    </row>
    <row r="81" customFormat="false" ht="12.75" hidden="false" customHeight="false" outlineLevel="0" collapsed="false">
      <c r="A81" s="9"/>
      <c r="B81" s="9"/>
      <c r="C81" s="10" t="n">
        <v>46042</v>
      </c>
      <c r="D81" s="13" t="s">
        <v>49</v>
      </c>
      <c r="E81" s="13" t="s">
        <v>50</v>
      </c>
      <c r="F81" s="13" t="s">
        <v>25</v>
      </c>
      <c r="G81" s="13" t="n">
        <v>-366.2</v>
      </c>
      <c r="H81" s="13"/>
      <c r="I81" s="13" t="n">
        <v>80000</v>
      </c>
      <c r="J81" s="13"/>
      <c r="K81" s="13"/>
      <c r="L81" s="13"/>
      <c r="M81" s="13" t="n">
        <f aca="false">H81+M80</f>
        <v>1.21347510529174</v>
      </c>
      <c r="N81" s="11" t="n">
        <f aca="false">G81+N80</f>
        <v>269.599999999997</v>
      </c>
      <c r="O81" s="11" t="n">
        <f aca="false">N81+(M81*I81)</f>
        <v>97347.6084233388</v>
      </c>
      <c r="P81" s="11" t="n">
        <f aca="false">P80+IF(D81="installment payment",G81,0)</f>
        <v>28563.9300000001</v>
      </c>
      <c r="Q81" s="11" t="n">
        <v>23611.61</v>
      </c>
      <c r="R81" s="11" t="n">
        <f aca="false">P81-Q81</f>
        <v>4952.32000000007</v>
      </c>
      <c r="S81" s="11" t="n">
        <f aca="false">(O81)-Q81-(Q81*0.01)</f>
        <v>73499.8823233388</v>
      </c>
      <c r="T81" s="13"/>
      <c r="U81" s="13"/>
      <c r="V81" s="13"/>
      <c r="W81" s="13" t="n">
        <f aca="false">IF(D81="installment payment",(G81*-1)/I81,0)</f>
        <v>0.0045775</v>
      </c>
      <c r="X81" s="13" t="n">
        <f aca="false">X80+W81</f>
        <v>0.394760018185598</v>
      </c>
      <c r="Y81" s="11" t="n">
        <f aca="false">X81*I81</f>
        <v>31580.8014548478</v>
      </c>
      <c r="Z81" s="9"/>
    </row>
    <row r="82" customFormat="false" ht="12.75" hidden="false" customHeight="false" outlineLevel="0" collapsed="false">
      <c r="A82" s="9"/>
      <c r="B82" s="9"/>
      <c r="C82" s="10" t="n">
        <v>46073</v>
      </c>
      <c r="D82" s="13" t="s">
        <v>65</v>
      </c>
      <c r="E82" s="13" t="s">
        <v>66</v>
      </c>
      <c r="F82" s="13" t="s">
        <v>25</v>
      </c>
      <c r="G82" s="13" t="n">
        <v>750</v>
      </c>
      <c r="H82" s="13" t="n">
        <f aca="false">G82/I82*-1</f>
        <v>-0.0131578947368421</v>
      </c>
      <c r="I82" s="13" t="n">
        <v>57000</v>
      </c>
      <c r="J82" s="13"/>
      <c r="K82" s="13"/>
      <c r="L82" s="13"/>
      <c r="M82" s="13" t="n">
        <f aca="false">H82+M81</f>
        <v>1.20031721055489</v>
      </c>
      <c r="N82" s="11" t="n">
        <f aca="false">G82+N81</f>
        <v>1019.6</v>
      </c>
      <c r="O82" s="11" t="n">
        <f aca="false">N82+(M82*I82)</f>
        <v>69437.6810016289</v>
      </c>
      <c r="P82" s="11" t="n">
        <f aca="false">P81+IF(D82="installment payment",G82,0)</f>
        <v>28563.9300000001</v>
      </c>
      <c r="Q82" s="11" t="n">
        <v>23611.61</v>
      </c>
      <c r="R82" s="11" t="n">
        <f aca="false">P82-Q82</f>
        <v>4952.32000000007</v>
      </c>
      <c r="S82" s="11" t="n">
        <f aca="false">(O82)-Q82-(Q82*0.01)</f>
        <v>45589.9549016289</v>
      </c>
      <c r="T82" s="13"/>
      <c r="U82" s="13"/>
      <c r="V82" s="13"/>
      <c r="W82" s="13" t="n">
        <f aca="false">IF(D82="installment payment",(G82*-1)/I82,0)</f>
        <v>0</v>
      </c>
      <c r="X82" s="13" t="n">
        <f aca="false">X81+W82</f>
        <v>0.394760018185598</v>
      </c>
      <c r="Y82" s="11" t="n">
        <f aca="false">X82*I82</f>
        <v>22501.3210365791</v>
      </c>
      <c r="Z82" s="9"/>
    </row>
    <row r="83" customFormat="false" ht="12.75" hidden="false" customHeight="false" outlineLevel="0" collapsed="false">
      <c r="A83" s="9"/>
      <c r="B83" s="9"/>
      <c r="C83" s="10" t="n">
        <v>46073</v>
      </c>
      <c r="D83" s="13" t="s">
        <v>49</v>
      </c>
      <c r="E83" s="13" t="s">
        <v>50</v>
      </c>
      <c r="F83" s="13" t="s">
        <v>25</v>
      </c>
      <c r="G83" s="13" t="n">
        <v>-366.2</v>
      </c>
      <c r="H83" s="13"/>
      <c r="I83" s="13" t="n">
        <v>57000</v>
      </c>
      <c r="J83" s="13"/>
      <c r="K83" s="13"/>
      <c r="L83" s="13"/>
      <c r="M83" s="13" t="n">
        <f aca="false">H83+M82</f>
        <v>1.20031721055489</v>
      </c>
      <c r="N83" s="11" t="n">
        <f aca="false">G83+N82</f>
        <v>653.399999999997</v>
      </c>
      <c r="O83" s="11" t="n">
        <f aca="false">N83+(M83*I83)</f>
        <v>69071.4810016289</v>
      </c>
      <c r="P83" s="11" t="n">
        <f aca="false">P82+IF(D83="installment payment",G83,0)</f>
        <v>28197.7300000001</v>
      </c>
      <c r="Q83" s="11" t="n">
        <v>23363.27</v>
      </c>
      <c r="R83" s="11" t="n">
        <f aca="false">P83-Q83</f>
        <v>4834.46000000007</v>
      </c>
      <c r="S83" s="11" t="n">
        <f aca="false">(O83)-Q83-(Q83*0.01)</f>
        <v>45474.5783016289</v>
      </c>
      <c r="T83" s="13"/>
      <c r="U83" s="13"/>
      <c r="V83" s="13"/>
      <c r="W83" s="13" t="n">
        <f aca="false">IF(D83="installment payment",(G83*-1)/I83,0)</f>
        <v>0.00642456140350877</v>
      </c>
      <c r="X83" s="13" t="n">
        <f aca="false">X82+W83</f>
        <v>0.401184579589107</v>
      </c>
      <c r="Y83" s="11" t="n">
        <f aca="false">X83*I83</f>
        <v>22867.5210365791</v>
      </c>
      <c r="Z83" s="9"/>
    </row>
    <row r="84" customFormat="false" ht="12.75" hidden="false" customHeight="false" outlineLevel="0" collapsed="false">
      <c r="A84" s="9"/>
      <c r="B84" s="9"/>
      <c r="C84" s="10" t="n">
        <v>46101</v>
      </c>
      <c r="D84" s="13" t="s">
        <v>49</v>
      </c>
      <c r="E84" s="13" t="s">
        <v>50</v>
      </c>
      <c r="F84" s="13" t="s">
        <v>25</v>
      </c>
      <c r="G84" s="13" t="n">
        <v>-366.2</v>
      </c>
      <c r="H84" s="13"/>
      <c r="I84" s="13" t="n">
        <v>60000</v>
      </c>
      <c r="J84" s="13"/>
      <c r="K84" s="13"/>
      <c r="L84" s="13"/>
      <c r="M84" s="13" t="n">
        <f aca="false">H84+M83</f>
        <v>1.20031721055489</v>
      </c>
      <c r="N84" s="11" t="n">
        <f aca="false">G84+N83</f>
        <v>287.199999999997</v>
      </c>
      <c r="O84" s="11" t="n">
        <f aca="false">N84+(M84*I84)</f>
        <v>72306.2326332936</v>
      </c>
      <c r="P84" s="11" t="n">
        <f aca="false">P83+IF(D84="installment payment",G84,0)</f>
        <v>27831.5300000001</v>
      </c>
      <c r="Q84" s="11" t="n">
        <v>23113.69</v>
      </c>
      <c r="R84" s="11" t="n">
        <f aca="false">P84-Q84</f>
        <v>4717.84000000007</v>
      </c>
      <c r="S84" s="11" t="n">
        <f aca="false">(O84)-Q84-(Q84*0.01)</f>
        <v>48961.4057332936</v>
      </c>
      <c r="T84" s="13"/>
      <c r="U84" s="13"/>
      <c r="V84" s="13"/>
      <c r="W84" s="13" t="n">
        <f aca="false">IF(D84="installment payment",(G84*-1)/I84,0)</f>
        <v>0.00610333333333333</v>
      </c>
      <c r="X84" s="13" t="n">
        <f aca="false">X83+W84</f>
        <v>0.40728791292244</v>
      </c>
      <c r="Y84" s="11" t="n">
        <f aca="false">X84*I84</f>
        <v>24437.2747753464</v>
      </c>
      <c r="Z84" s="9"/>
    </row>
    <row r="85" customFormat="false" ht="12.75" hidden="false" customHeight="false" outlineLevel="0" collapsed="false">
      <c r="A85" s="9"/>
      <c r="B85" s="9"/>
      <c r="C85" s="10" t="n">
        <v>46132</v>
      </c>
      <c r="D85" s="13" t="s">
        <v>65</v>
      </c>
      <c r="E85" s="13" t="s">
        <v>66</v>
      </c>
      <c r="F85" s="13" t="s">
        <v>25</v>
      </c>
      <c r="G85" s="13" t="n">
        <v>750</v>
      </c>
      <c r="H85" s="13" t="n">
        <f aca="false">G85/I85*-1</f>
        <v>-0.01171875</v>
      </c>
      <c r="I85" s="13" t="n">
        <v>64000</v>
      </c>
      <c r="J85" s="13"/>
      <c r="K85" s="13"/>
      <c r="L85" s="13"/>
      <c r="M85" s="13" t="n">
        <f aca="false">H85+M84</f>
        <v>1.18859846055489</v>
      </c>
      <c r="N85" s="11" t="n">
        <f aca="false">G85+N84</f>
        <v>1037.2</v>
      </c>
      <c r="O85" s="11" t="n">
        <f aca="false">N85+(M85*I85)</f>
        <v>77107.5014755131</v>
      </c>
      <c r="P85" s="11" t="n">
        <f aca="false">P84+IF(D85="installment payment",G85,0)</f>
        <v>27831.5300000001</v>
      </c>
      <c r="Q85" s="11" t="n">
        <v>23113.69</v>
      </c>
      <c r="R85" s="11" t="n">
        <f aca="false">P85-Q85</f>
        <v>4717.84000000007</v>
      </c>
      <c r="S85" s="11" t="n">
        <f aca="false">(O85)-Q85-(Q85*0.01)</f>
        <v>53762.6745755131</v>
      </c>
      <c r="T85" s="13"/>
      <c r="U85" s="13"/>
      <c r="V85" s="13"/>
      <c r="W85" s="13" t="n">
        <f aca="false">IF(D85="installment payment",(G85*-1)/I85,0)</f>
        <v>0</v>
      </c>
      <c r="X85" s="13" t="n">
        <f aca="false">X84+W85</f>
        <v>0.40728791292244</v>
      </c>
      <c r="Y85" s="11" t="n">
        <f aca="false">X85*I85</f>
        <v>26066.4264270362</v>
      </c>
      <c r="Z85" s="9"/>
    </row>
    <row r="86" customFormat="false" ht="12.75" hidden="false" customHeight="false" outlineLevel="0" collapsed="false">
      <c r="A86" s="9"/>
      <c r="B86" s="9"/>
      <c r="C86" s="10" t="n">
        <v>46132</v>
      </c>
      <c r="D86" s="13" t="s">
        <v>49</v>
      </c>
      <c r="E86" s="13" t="s">
        <v>50</v>
      </c>
      <c r="F86" s="13" t="s">
        <v>25</v>
      </c>
      <c r="G86" s="13" t="n">
        <v>-366.2</v>
      </c>
      <c r="H86" s="13"/>
      <c r="I86" s="13" t="n">
        <v>64000</v>
      </c>
      <c r="J86" s="13"/>
      <c r="K86" s="13"/>
      <c r="L86" s="13"/>
      <c r="M86" s="13" t="n">
        <f aca="false">H86+M85</f>
        <v>1.18859846055489</v>
      </c>
      <c r="N86" s="11" t="n">
        <f aca="false">G86+N85</f>
        <v>670.999999999997</v>
      </c>
      <c r="O86" s="11" t="n">
        <f aca="false">N86+(M86*I86)</f>
        <v>76741.3014755131</v>
      </c>
      <c r="P86" s="11" t="n">
        <f aca="false">P85+IF(D86="installment payment",G86,0)</f>
        <v>27465.3300000001</v>
      </c>
      <c r="Q86" s="11" t="n">
        <v>22862.87</v>
      </c>
      <c r="R86" s="11" t="n">
        <f aca="false">P86-Q86</f>
        <v>4602.46000000007</v>
      </c>
      <c r="S86" s="11" t="n">
        <f aca="false">(O86)-Q86-(Q86*0.01)</f>
        <v>53649.8027755132</v>
      </c>
      <c r="T86" s="13"/>
      <c r="U86" s="13"/>
      <c r="V86" s="13"/>
      <c r="W86" s="13" t="n">
        <f aca="false">IF(D86="installment payment",(G86*-1)/I86,0)</f>
        <v>0.005721875</v>
      </c>
      <c r="X86" s="13" t="n">
        <f aca="false">X85+W86</f>
        <v>0.41300978792244</v>
      </c>
      <c r="Y86" s="11" t="n">
        <f aca="false">X86*I86</f>
        <v>26432.6264270362</v>
      </c>
      <c r="Z86" s="9"/>
    </row>
    <row r="87" customFormat="false" ht="12.75" hidden="false" customHeight="false" outlineLevel="0" collapsed="false">
      <c r="A87" s="9"/>
      <c r="B87" s="9"/>
      <c r="C87" s="10" t="n">
        <v>46162</v>
      </c>
      <c r="D87" s="13" t="s">
        <v>49</v>
      </c>
      <c r="E87" s="13" t="s">
        <v>50</v>
      </c>
      <c r="F87" s="13" t="s">
        <v>25</v>
      </c>
      <c r="G87" s="13" t="n">
        <v>-366.2</v>
      </c>
      <c r="H87" s="13"/>
      <c r="I87" s="13" t="n">
        <v>66000</v>
      </c>
      <c r="J87" s="13"/>
      <c r="K87" s="13"/>
      <c r="L87" s="13"/>
      <c r="M87" s="13" t="n">
        <f aca="false">H87+M86</f>
        <v>1.18859846055489</v>
      </c>
      <c r="N87" s="11" t="n">
        <f aca="false">G87+N86</f>
        <v>304.799999999997</v>
      </c>
      <c r="O87" s="11" t="n">
        <f aca="false">N87+(M87*I87)</f>
        <v>78752.2983966229</v>
      </c>
      <c r="P87" s="11" t="n">
        <f aca="false">P86+IF(D87="installment payment",G87,0)</f>
        <v>27099.1300000001</v>
      </c>
      <c r="Q87" s="11" t="n">
        <v>22610.79</v>
      </c>
      <c r="R87" s="11" t="n">
        <f aca="false">P87-Q87</f>
        <v>4488.34000000007</v>
      </c>
      <c r="S87" s="11" t="n">
        <f aca="false">(O87)-Q87-(Q87*0.01)</f>
        <v>55915.4004966229</v>
      </c>
      <c r="T87" s="13"/>
      <c r="U87" s="13"/>
      <c r="V87" s="13"/>
      <c r="W87" s="13" t="n">
        <f aca="false">IF(D87="installment payment",(G87*-1)/I87,0)</f>
        <v>0.00554848484848485</v>
      </c>
      <c r="X87" s="13" t="n">
        <f aca="false">X86+W87</f>
        <v>0.418558272770925</v>
      </c>
      <c r="Y87" s="11" t="n">
        <f aca="false">X87*I87</f>
        <v>27624.846002881</v>
      </c>
      <c r="Z87" s="9"/>
    </row>
    <row r="88" customFormat="false" ht="12.75" hidden="false" customHeight="false" outlineLevel="0" collapsed="false">
      <c r="A88" s="9"/>
      <c r="B88" s="9"/>
      <c r="C88" s="10" t="n">
        <v>46193</v>
      </c>
      <c r="D88" s="13" t="s">
        <v>65</v>
      </c>
      <c r="E88" s="13" t="s">
        <v>66</v>
      </c>
      <c r="F88" s="13" t="s">
        <v>25</v>
      </c>
      <c r="G88" s="13" t="n">
        <v>750</v>
      </c>
      <c r="H88" s="13" t="n">
        <f aca="false">G88/I88*-1</f>
        <v>-0.0136363636363636</v>
      </c>
      <c r="I88" s="13" t="n">
        <v>55000</v>
      </c>
      <c r="J88" s="13"/>
      <c r="K88" s="13"/>
      <c r="L88" s="13"/>
      <c r="M88" s="13" t="n">
        <f aca="false">H88+M87</f>
        <v>1.17496209691853</v>
      </c>
      <c r="N88" s="11" t="n">
        <f aca="false">G88+N87</f>
        <v>1054.8</v>
      </c>
      <c r="O88" s="11" t="n">
        <f aca="false">N88+(M88*I88)</f>
        <v>65677.7153305191</v>
      </c>
      <c r="P88" s="11" t="n">
        <f aca="false">P87+IF(D88="installment payment",G88,0)</f>
        <v>27099.1300000001</v>
      </c>
      <c r="Q88" s="11" t="n">
        <v>22610.79</v>
      </c>
      <c r="R88" s="11" t="n">
        <f aca="false">P88-Q88</f>
        <v>4488.34000000007</v>
      </c>
      <c r="S88" s="11" t="n">
        <f aca="false">(O88)-Q88-(Q88*0.01)</f>
        <v>42840.8174305191</v>
      </c>
      <c r="T88" s="13"/>
      <c r="U88" s="13"/>
      <c r="V88" s="13"/>
      <c r="W88" s="13" t="n">
        <f aca="false">IF(D88="installment payment",(G88*-1)/I88,0)</f>
        <v>0</v>
      </c>
      <c r="X88" s="13" t="n">
        <f aca="false">X87+W88</f>
        <v>0.418558272770925</v>
      </c>
      <c r="Y88" s="11" t="n">
        <f aca="false">X88*I88</f>
        <v>23020.7050024009</v>
      </c>
      <c r="Z88" s="9"/>
    </row>
    <row r="89" customFormat="false" ht="12.75" hidden="false" customHeight="false" outlineLevel="0" collapsed="false">
      <c r="A89" s="9"/>
      <c r="B89" s="9"/>
      <c r="C89" s="10" t="n">
        <v>46193</v>
      </c>
      <c r="D89" s="13" t="s">
        <v>49</v>
      </c>
      <c r="E89" s="13" t="s">
        <v>50</v>
      </c>
      <c r="F89" s="13" t="s">
        <v>25</v>
      </c>
      <c r="G89" s="13" t="n">
        <v>-366.2</v>
      </c>
      <c r="H89" s="13"/>
      <c r="I89" s="13" t="n">
        <v>55000</v>
      </c>
      <c r="J89" s="13"/>
      <c r="K89" s="13"/>
      <c r="L89" s="13"/>
      <c r="M89" s="13" t="n">
        <f aca="false">H89+M88</f>
        <v>1.17496209691853</v>
      </c>
      <c r="N89" s="11" t="n">
        <f aca="false">G89+N88</f>
        <v>688.599999999997</v>
      </c>
      <c r="O89" s="11" t="n">
        <f aca="false">N89+(M89*I89)</f>
        <v>65311.5153305191</v>
      </c>
      <c r="P89" s="11" t="n">
        <f aca="false">P88+IF(D89="installment payment",G89,0)</f>
        <v>26732.9300000001</v>
      </c>
      <c r="Q89" s="11" t="n">
        <v>22357.46</v>
      </c>
      <c r="R89" s="11" t="n">
        <f aca="false">P89-Q89</f>
        <v>4375.47000000007</v>
      </c>
      <c r="S89" s="11" t="n">
        <f aca="false">(O89)-Q89-(Q89*0.01)</f>
        <v>42730.4807305191</v>
      </c>
      <c r="T89" s="13"/>
      <c r="U89" s="13"/>
      <c r="V89" s="13"/>
      <c r="W89" s="13" t="n">
        <f aca="false">IF(D89="installment payment",(G89*-1)/I89,0)</f>
        <v>0.00665818181818182</v>
      </c>
      <c r="X89" s="13" t="n">
        <f aca="false">X88+W89</f>
        <v>0.425216454589107</v>
      </c>
      <c r="Y89" s="11" t="n">
        <f aca="false">X89*I89</f>
        <v>23386.9050024009</v>
      </c>
      <c r="Z89" s="9"/>
    </row>
    <row r="90" customFormat="false" ht="12.75" hidden="false" customHeight="false" outlineLevel="0" collapsed="false">
      <c r="A90" s="9"/>
      <c r="B90" s="9"/>
      <c r="C90" s="10" t="n">
        <v>46223</v>
      </c>
      <c r="D90" s="13" t="s">
        <v>49</v>
      </c>
      <c r="E90" s="13" t="s">
        <v>50</v>
      </c>
      <c r="F90" s="13" t="s">
        <v>25</v>
      </c>
      <c r="G90" s="13" t="n">
        <v>-366.2</v>
      </c>
      <c r="H90" s="13"/>
      <c r="I90" s="13" t="n">
        <v>57000</v>
      </c>
      <c r="J90" s="13"/>
      <c r="K90" s="13"/>
      <c r="L90" s="13"/>
      <c r="M90" s="13" t="n">
        <f aca="false">H90+M89</f>
        <v>1.17496209691853</v>
      </c>
      <c r="N90" s="11" t="n">
        <f aca="false">G90+N89</f>
        <v>322.399999999997</v>
      </c>
      <c r="O90" s="11" t="n">
        <f aca="false">N90+(M90*I90)</f>
        <v>67295.2395243562</v>
      </c>
      <c r="P90" s="11" t="n">
        <f aca="false">P89+IF(D90="installment payment",G90,0)</f>
        <v>26366.7300000001</v>
      </c>
      <c r="Q90" s="11" t="n">
        <v>22102.86</v>
      </c>
      <c r="R90" s="11" t="n">
        <f aca="false">P90-Q90</f>
        <v>4263.87000000007</v>
      </c>
      <c r="S90" s="11" t="n">
        <f aca="false">(O90)-Q90-(Q90*0.01)</f>
        <v>44971.3509243562</v>
      </c>
      <c r="T90" s="13"/>
      <c r="U90" s="13"/>
      <c r="V90" s="13"/>
      <c r="W90" s="13" t="n">
        <f aca="false">IF(D90="installment payment",(G90*-1)/I90,0)</f>
        <v>0.00642456140350877</v>
      </c>
      <c r="X90" s="13" t="n">
        <f aca="false">X89+W90</f>
        <v>0.431641015992615</v>
      </c>
      <c r="Y90" s="11" t="n">
        <f aca="false">X90*I90</f>
        <v>24603.5379115791</v>
      </c>
      <c r="Z90" s="9"/>
    </row>
    <row r="91" customFormat="false" ht="12.75" hidden="false" customHeight="false" outlineLevel="0" collapsed="false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11"/>
      <c r="O91" s="11"/>
      <c r="P91" s="11"/>
      <c r="Q91" s="11"/>
      <c r="R91" s="11"/>
      <c r="S91" s="11"/>
      <c r="T91" s="9"/>
      <c r="U91" s="9"/>
      <c r="V91" s="9"/>
      <c r="W91" s="9"/>
      <c r="X91" s="9"/>
      <c r="Y91" s="11"/>
      <c r="Z91" s="9"/>
    </row>
    <row r="92" customFormat="false" ht="12.75" hidden="false" customHeight="false" outlineLevel="0" collapsed="false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1"/>
      <c r="O92" s="11"/>
      <c r="P92" s="11"/>
      <c r="Q92" s="11"/>
      <c r="R92" s="11"/>
      <c r="S92" s="11"/>
      <c r="T92" s="9"/>
      <c r="U92" s="9"/>
      <c r="V92" s="9"/>
      <c r="W92" s="9"/>
      <c r="X92" s="9"/>
      <c r="Y92" s="11"/>
      <c r="Z92" s="9"/>
    </row>
    <row r="93" customFormat="false" ht="12.75" hidden="false" customHeight="false" outlineLevel="0" collapsed="false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11"/>
      <c r="O93" s="11"/>
      <c r="P93" s="11"/>
      <c r="Q93" s="11"/>
      <c r="R93" s="11"/>
      <c r="S93" s="11"/>
      <c r="T93" s="9"/>
      <c r="U93" s="9"/>
      <c r="V93" s="9"/>
      <c r="W93" s="9"/>
      <c r="X93" s="9"/>
      <c r="Y93" s="11"/>
      <c r="Z93" s="9"/>
    </row>
    <row r="94" customFormat="false" ht="12.75" hidden="false" customHeight="false" outlineLevel="0" collapsed="false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11"/>
      <c r="O94" s="11"/>
      <c r="P94" s="11"/>
      <c r="Q94" s="11"/>
      <c r="R94" s="11"/>
      <c r="S94" s="11"/>
      <c r="T94" s="9"/>
      <c r="U94" s="9"/>
      <c r="V94" s="9"/>
      <c r="W94" s="9"/>
      <c r="X94" s="9"/>
      <c r="Y94" s="11"/>
      <c r="Z94" s="9"/>
    </row>
  </sheetData>
  <autoFilter ref="A1:P38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D32" activeCellId="0" sqref="D32"/>
    </sheetView>
  </sheetViews>
  <sheetFormatPr defaultColWidth="8.66796875" defaultRowHeight="12.75" zeroHeight="false" outlineLevelRow="0" outlineLevelCol="0"/>
  <cols>
    <col collapsed="false" customWidth="true" hidden="false" outlineLevel="0" max="1025" min="1" style="1" width="11.56"/>
  </cols>
  <sheetData>
    <row r="1" customFormat="false" ht="12.75" hidden="false" customHeight="false" outlineLevel="0" collapsed="false">
      <c r="A1" s="1" t="s">
        <v>74</v>
      </c>
      <c r="B1" s="1" t="s">
        <v>2</v>
      </c>
      <c r="C1" s="1" t="s">
        <v>75</v>
      </c>
      <c r="D1" s="1" t="s">
        <v>76</v>
      </c>
    </row>
    <row r="2" customFormat="false" ht="12.75" hidden="false" customHeight="false" outlineLevel="0" collapsed="false">
      <c r="A2" s="1" t="n">
        <v>1</v>
      </c>
      <c r="B2" s="5" t="n">
        <v>44764</v>
      </c>
      <c r="C2" s="1" t="n">
        <v>0.015</v>
      </c>
      <c r="D2" s="1" t="n">
        <f aca="false">C2</f>
        <v>0.015</v>
      </c>
    </row>
    <row r="3" customFormat="false" ht="12.75" hidden="false" customHeight="false" outlineLevel="0" collapsed="false">
      <c r="A3" s="1" t="n">
        <v>2</v>
      </c>
      <c r="B3" s="5" t="n">
        <v>44764</v>
      </c>
      <c r="C3" s="1" t="n">
        <v>0.1933</v>
      </c>
      <c r="D3" s="1" t="n">
        <f aca="false">D2+C3</f>
        <v>0.2083</v>
      </c>
    </row>
    <row r="4" customFormat="false" ht="12.75" hidden="false" customHeight="false" outlineLevel="0" collapsed="false">
      <c r="A4" s="1" t="n">
        <v>3</v>
      </c>
      <c r="B4" s="5" t="n">
        <v>44790</v>
      </c>
      <c r="C4" s="1" t="n">
        <v>0.21</v>
      </c>
      <c r="D4" s="1" t="n">
        <f aca="false">D3+C4</f>
        <v>0.4183</v>
      </c>
      <c r="F4" s="1" t="s">
        <v>77</v>
      </c>
    </row>
    <row r="5" customFormat="false" ht="12.75" hidden="false" customHeight="false" outlineLevel="0" collapsed="false">
      <c r="A5" s="1" t="n">
        <v>4</v>
      </c>
      <c r="B5" s="5" t="n">
        <v>44813</v>
      </c>
      <c r="C5" s="1" t="n">
        <v>0.2445</v>
      </c>
      <c r="D5" s="1" t="n">
        <f aca="false">D4+C5</f>
        <v>0.6628</v>
      </c>
    </row>
    <row r="6" customFormat="false" ht="12.75" hidden="false" customHeight="false" outlineLevel="0" collapsed="false">
      <c r="A6" s="1" t="n">
        <v>5</v>
      </c>
      <c r="B6" s="5" t="n">
        <v>44826</v>
      </c>
      <c r="C6" s="1" t="n">
        <v>0.25</v>
      </c>
      <c r="D6" s="1" t="n">
        <f aca="false">D5+C6</f>
        <v>0.9128</v>
      </c>
    </row>
    <row r="7" customFormat="false" ht="12.75" hidden="false" customHeight="false" outlineLevel="0" collapsed="false">
      <c r="A7" s="1" t="n">
        <v>6</v>
      </c>
      <c r="B7" s="5" t="n">
        <v>44858</v>
      </c>
      <c r="C7" s="1" t="n">
        <v>0.25</v>
      </c>
      <c r="D7" s="1" t="n">
        <f aca="false">D6+C7</f>
        <v>1.1628</v>
      </c>
    </row>
    <row r="8" customFormat="false" ht="12.75" hidden="false" customHeight="false" outlineLevel="0" collapsed="false">
      <c r="A8" s="1" t="n">
        <v>7</v>
      </c>
      <c r="B8" s="5" t="n">
        <v>44885</v>
      </c>
      <c r="C8" s="1" t="n">
        <v>0.3064</v>
      </c>
      <c r="D8" s="1" t="n">
        <f aca="false">D7+C8</f>
        <v>1.4692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S5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1" ySplit="1" topLeftCell="AC2" activePane="bottomRight" state="frozen"/>
      <selection pane="topLeft" activeCell="A1" activeCellId="0" sqref="A1"/>
      <selection pane="topRight" activeCell="AC1" activeCellId="0" sqref="AC1"/>
      <selection pane="bottomLeft" activeCell="A2" activeCellId="0" sqref="A2"/>
      <selection pane="bottomRight" activeCell="AM18" activeCellId="0" sqref="AM18"/>
    </sheetView>
  </sheetViews>
  <sheetFormatPr defaultColWidth="8.66796875" defaultRowHeight="12.8" zeroHeight="false" outlineLevelRow="0" outlineLevelCol="0"/>
  <cols>
    <col collapsed="false" customWidth="true" hidden="false" outlineLevel="0" max="1" min="1" style="1" width="11.56"/>
    <col collapsed="false" customWidth="true" hidden="false" outlineLevel="0" max="2" min="2" style="1" width="16.56"/>
    <col collapsed="false" customWidth="true" hidden="false" outlineLevel="0" max="4" min="3" style="1" width="15.22"/>
    <col collapsed="false" customWidth="true" hidden="false" outlineLevel="0" max="5" min="5" style="1" width="14.67"/>
    <col collapsed="false" customWidth="true" hidden="false" outlineLevel="0" max="7" min="6" style="1" width="11.56"/>
    <col collapsed="false" customWidth="true" hidden="false" outlineLevel="0" max="9" min="8" style="1" width="18.56"/>
    <col collapsed="false" customWidth="true" hidden="false" outlineLevel="0" max="13" min="10" style="1" width="11.56"/>
    <col collapsed="false" customWidth="true" hidden="false" outlineLevel="0" max="14" min="14" style="1" width="13.75"/>
    <col collapsed="false" customWidth="true" hidden="false" outlineLevel="0" max="17" min="15" style="1" width="11.56"/>
    <col collapsed="false" customWidth="true" hidden="false" outlineLevel="0" max="18" min="18" style="1" width="20.03"/>
    <col collapsed="false" customWidth="true" hidden="false" outlineLevel="0" max="1031" min="19" style="1" width="11.56"/>
  </cols>
  <sheetData>
    <row r="1" customFormat="false" ht="46.4" hidden="false" customHeight="true" outlineLevel="0" collapsed="false">
      <c r="A1" s="14" t="s">
        <v>2</v>
      </c>
      <c r="B1" s="14" t="s">
        <v>78</v>
      </c>
      <c r="C1" s="14" t="s">
        <v>79</v>
      </c>
      <c r="D1" s="14" t="s">
        <v>80</v>
      </c>
      <c r="E1" s="14" t="s">
        <v>81</v>
      </c>
      <c r="F1" s="14" t="s">
        <v>82</v>
      </c>
      <c r="G1" s="14" t="s">
        <v>83</v>
      </c>
      <c r="H1" s="14" t="s">
        <v>84</v>
      </c>
      <c r="I1" s="14" t="s">
        <v>85</v>
      </c>
      <c r="J1" s="14" t="s">
        <v>86</v>
      </c>
      <c r="K1" s="14" t="s">
        <v>87</v>
      </c>
      <c r="L1" s="14" t="s">
        <v>88</v>
      </c>
      <c r="M1" s="14" t="s">
        <v>89</v>
      </c>
      <c r="N1" s="14" t="s">
        <v>90</v>
      </c>
      <c r="O1" s="14" t="s">
        <v>91</v>
      </c>
      <c r="P1" s="14" t="s">
        <v>92</v>
      </c>
      <c r="Q1" s="14" t="s">
        <v>84</v>
      </c>
      <c r="R1" s="14" t="s">
        <v>93</v>
      </c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5"/>
      <c r="AMS1" s="15"/>
    </row>
    <row r="2" customFormat="false" ht="12.8" hidden="false" customHeight="false" outlineLevel="0" collapsed="false">
      <c r="A2" s="5" t="n">
        <v>44743</v>
      </c>
      <c r="B2" s="16" t="n">
        <v>33000.1990407674</v>
      </c>
      <c r="C2" s="16" t="n">
        <v>33000</v>
      </c>
      <c r="D2" s="16" t="n">
        <v>43944.33</v>
      </c>
      <c r="E2" s="17" t="n">
        <v>0.2083</v>
      </c>
      <c r="F2" s="18" t="n">
        <v>24004.7961630695</v>
      </c>
      <c r="G2" s="18" t="n">
        <v>-330</v>
      </c>
      <c r="H2" s="18"/>
      <c r="I2" s="18"/>
      <c r="J2" s="17" t="n">
        <v>0.2083</v>
      </c>
      <c r="K2" s="16" t="n">
        <v>33000.1990407674</v>
      </c>
      <c r="L2" s="18" t="n">
        <f aca="false">(K2)-C2-(C2*0.01)</f>
        <v>-329.800959232598</v>
      </c>
      <c r="M2" s="16"/>
      <c r="N2" s="18"/>
      <c r="O2" s="1" t="n">
        <v>0</v>
      </c>
      <c r="P2" s="18" t="n">
        <v>0</v>
      </c>
      <c r="Q2" s="18"/>
    </row>
    <row r="3" customFormat="false" ht="12.8" hidden="false" customHeight="false" outlineLevel="0" collapsed="false">
      <c r="A3" s="5" t="n">
        <v>44774</v>
      </c>
      <c r="B3" s="16" t="n">
        <v>33065.2826666667</v>
      </c>
      <c r="C3" s="16" t="n">
        <v>32798.53</v>
      </c>
      <c r="D3" s="16" t="n">
        <v>43608.13</v>
      </c>
      <c r="E3" s="17" t="n">
        <v>0.4183</v>
      </c>
      <c r="F3" s="18" t="n">
        <v>24186.6666666667</v>
      </c>
      <c r="G3" s="18" t="n">
        <v>-1342.1153</v>
      </c>
      <c r="H3" s="18" t="n">
        <f aca="false">(G3+G2)/2</f>
        <v>-836.05765</v>
      </c>
      <c r="I3" s="18" t="n">
        <f aca="false">H3+I2</f>
        <v>-836.05765</v>
      </c>
      <c r="J3" s="17" t="n">
        <v>0.4183</v>
      </c>
      <c r="K3" s="16" t="n">
        <v>33065.2826666667</v>
      </c>
      <c r="L3" s="18" t="n">
        <f aca="false">(K3)-C3-(C3*0.01)</f>
        <v>-61.2326333332964</v>
      </c>
      <c r="M3" s="18" t="n">
        <f aca="false">(L3+L2)/2</f>
        <v>-195.516796282947</v>
      </c>
      <c r="N3" s="18" t="n">
        <f aca="false">M3+N2</f>
        <v>-195.516796282947</v>
      </c>
      <c r="O3" s="1" t="n">
        <v>0.0166454545454545</v>
      </c>
      <c r="P3" s="18" t="n">
        <v>366.2</v>
      </c>
      <c r="Q3" s="18" t="n">
        <f aca="false">(P3+P2)/2</f>
        <v>183.1</v>
      </c>
      <c r="R3" s="18" t="n">
        <f aca="false">Q3+R2</f>
        <v>183.1</v>
      </c>
    </row>
    <row r="4" customFormat="false" ht="12.8" hidden="false" customHeight="false" outlineLevel="0" collapsed="false">
      <c r="A4" s="5" t="n">
        <v>44805</v>
      </c>
      <c r="B4" s="16" t="n">
        <v>30185.92</v>
      </c>
      <c r="C4" s="16" t="n">
        <v>32596.05</v>
      </c>
      <c r="D4" s="16" t="n">
        <v>43271.93</v>
      </c>
      <c r="E4" s="17" t="n">
        <v>0.6628</v>
      </c>
      <c r="F4" s="18" t="n">
        <v>20000</v>
      </c>
      <c r="G4" s="18" t="n">
        <v>-2398.4105</v>
      </c>
      <c r="H4" s="18" t="n">
        <f aca="false">(G4+G3)/2</f>
        <v>-1870.2629</v>
      </c>
      <c r="I4" s="18" t="n">
        <f aca="false">H4+I3</f>
        <v>-2706.32055</v>
      </c>
      <c r="J4" s="17" t="n">
        <v>0.6628</v>
      </c>
      <c r="K4" s="16" t="n">
        <v>30185.92</v>
      </c>
      <c r="L4" s="18" t="n">
        <f aca="false">(K4)-C4-(C4*0.01)</f>
        <v>-2736.0905</v>
      </c>
      <c r="M4" s="18" t="n">
        <f aca="false">(L4+L3)/2</f>
        <v>-1398.66156666665</v>
      </c>
      <c r="N4" s="18" t="n">
        <f aca="false">M4+N3</f>
        <v>-1594.1783629496</v>
      </c>
      <c r="O4" s="1" t="n">
        <v>0.0349554545454545</v>
      </c>
      <c r="P4" s="18" t="n">
        <v>699.109090909091</v>
      </c>
      <c r="Q4" s="18" t="n">
        <f aca="false">(P4+P3)/2</f>
        <v>532.654545454546</v>
      </c>
      <c r="R4" s="18" t="n">
        <f aca="false">Q4+R3</f>
        <v>715.754545454546</v>
      </c>
    </row>
    <row r="5" customFormat="false" ht="12.8" hidden="false" customHeight="false" outlineLevel="0" collapsed="false">
      <c r="A5" s="5" t="n">
        <v>44835</v>
      </c>
      <c r="B5" s="16" t="n">
        <v>29791</v>
      </c>
      <c r="C5" s="16" t="n">
        <v>32392.56</v>
      </c>
      <c r="D5" s="16" t="n">
        <v>42935.73</v>
      </c>
      <c r="E5" s="17" t="n">
        <v>0.9128</v>
      </c>
      <c r="F5" s="18" t="n">
        <v>20000</v>
      </c>
      <c r="G5" s="18" t="n">
        <v>-2559.0856</v>
      </c>
      <c r="H5" s="18" t="n">
        <f aca="false">(G5+G4)/2</f>
        <v>-2478.74805</v>
      </c>
      <c r="I5" s="18" t="n">
        <f aca="false">H5+I4</f>
        <v>-5185.0686</v>
      </c>
      <c r="J5" s="17" t="n">
        <v>0.9128</v>
      </c>
      <c r="K5" s="16" t="n">
        <v>29791</v>
      </c>
      <c r="L5" s="18" t="n">
        <f aca="false">(K5)-C5-(C5*0.01)</f>
        <v>-2925.4856</v>
      </c>
      <c r="M5" s="18" t="n">
        <f aca="false">(L5+L4)/2</f>
        <v>-2830.78805</v>
      </c>
      <c r="N5" s="18" t="n">
        <f aca="false">M5+N4</f>
        <v>-4424.9664129496</v>
      </c>
      <c r="O5" s="1" t="n">
        <v>0.0532654545454546</v>
      </c>
      <c r="P5" s="18" t="n">
        <v>1065.30909090909</v>
      </c>
      <c r="Q5" s="18" t="n">
        <f aca="false">(P5+P4)/2</f>
        <v>882.209090909091</v>
      </c>
      <c r="R5" s="18" t="n">
        <f aca="false">Q5+R4</f>
        <v>1597.96363636364</v>
      </c>
    </row>
    <row r="6" customFormat="false" ht="12.8" hidden="false" customHeight="false" outlineLevel="0" collapsed="false">
      <c r="A6" s="5" t="n">
        <v>44866</v>
      </c>
      <c r="B6" s="16" t="n">
        <v>25140</v>
      </c>
      <c r="C6" s="16" t="n">
        <v>32188.05</v>
      </c>
      <c r="D6" s="16" t="n">
        <v>42479</v>
      </c>
      <c r="E6" s="17" t="n">
        <v>1.1628</v>
      </c>
      <c r="F6" s="18" t="n">
        <v>16299.9185004075</v>
      </c>
      <c r="G6" s="18" t="n">
        <v>-6912.43541803281</v>
      </c>
      <c r="H6" s="18" t="n">
        <f aca="false">(G6+G5)/2</f>
        <v>-4735.76050901641</v>
      </c>
      <c r="I6" s="18" t="n">
        <f aca="false">H6+I5</f>
        <v>-9920.82910901641</v>
      </c>
      <c r="J6" s="17" t="n">
        <v>1.1628</v>
      </c>
      <c r="K6" s="16" t="n">
        <v>25140</v>
      </c>
      <c r="L6" s="18" t="n">
        <f aca="false">(K6)-C6-(C6*0.01)</f>
        <v>-7369.9305</v>
      </c>
      <c r="M6" s="18" t="n">
        <f aca="false">(L6+L5)/2</f>
        <v>-5147.70805</v>
      </c>
      <c r="N6" s="18" t="n">
        <f aca="false">M6+N5</f>
        <v>-9572.6744629496</v>
      </c>
      <c r="O6" s="1" t="n">
        <v>0.0756036545454546</v>
      </c>
      <c r="P6" s="18" t="n">
        <v>1239.4041728763</v>
      </c>
      <c r="Q6" s="18" t="n">
        <f aca="false">(P6+P5)/2</f>
        <v>1152.3566318927</v>
      </c>
      <c r="R6" s="18" t="n">
        <f aca="false">Q6+R5</f>
        <v>2750.32026825634</v>
      </c>
    </row>
    <row r="7" customFormat="false" ht="12.8" hidden="false" customHeight="false" outlineLevel="0" collapsed="false">
      <c r="A7" s="5" t="n">
        <v>44896</v>
      </c>
      <c r="B7" s="16" t="n">
        <v>24382.36</v>
      </c>
      <c r="C7" s="16" t="n">
        <v>31982.52</v>
      </c>
      <c r="D7" s="16" t="n">
        <v>42113.33</v>
      </c>
      <c r="E7" s="17" t="n">
        <v>1.4692</v>
      </c>
      <c r="F7" s="18" t="n">
        <v>15800</v>
      </c>
      <c r="G7" s="18" t="n">
        <v>-6156.9452</v>
      </c>
      <c r="H7" s="18" t="n">
        <f aca="false">(G7+G6)/2</f>
        <v>-6534.69030901641</v>
      </c>
      <c r="I7" s="18" t="n">
        <f aca="false">H7+I6</f>
        <v>-16455.5194180328</v>
      </c>
      <c r="J7" s="17" t="n">
        <v>1.4692</v>
      </c>
      <c r="K7" s="16" t="n">
        <v>24382.36</v>
      </c>
      <c r="L7" s="18" t="n">
        <f aca="false">(K7)-C7-(C7*0.01)</f>
        <v>-7919.9852</v>
      </c>
      <c r="M7" s="18" t="n">
        <f aca="false">(L7+L6)/2</f>
        <v>-7644.95785</v>
      </c>
      <c r="N7" s="18" t="n">
        <f aca="false">M7+N6</f>
        <v>-17217.6323129496</v>
      </c>
      <c r="O7" s="1" t="n">
        <v>0.0971448310160428</v>
      </c>
      <c r="P7" s="18" t="n">
        <v>1651.46212727273</v>
      </c>
      <c r="Q7" s="18" t="n">
        <f aca="false">(P7+P6)/2</f>
        <v>1445.43315007452</v>
      </c>
      <c r="R7" s="18" t="n">
        <f aca="false">Q7+R6</f>
        <v>4195.75341833086</v>
      </c>
    </row>
    <row r="8" customFormat="false" ht="12.8" hidden="false" customHeight="false" outlineLevel="0" collapsed="false">
      <c r="A8" s="5" t="n">
        <v>44927</v>
      </c>
      <c r="B8" s="16" t="n">
        <v>28717.6</v>
      </c>
      <c r="C8" s="16" t="n">
        <v>31775.97</v>
      </c>
      <c r="D8" s="16" t="n">
        <v>41747.13</v>
      </c>
      <c r="E8" s="17" t="n">
        <v>1.4692</v>
      </c>
      <c r="F8" s="18" t="n">
        <v>19000</v>
      </c>
      <c r="G8" s="18" t="n">
        <v>-3376.1297</v>
      </c>
      <c r="H8" s="18" t="n">
        <f aca="false">(G8+G7)/2</f>
        <v>-4766.53745</v>
      </c>
      <c r="I8" s="18" t="n">
        <f aca="false">H8+I7</f>
        <v>-21222.0568680328</v>
      </c>
      <c r="J8" s="17" t="n">
        <v>1.4692</v>
      </c>
      <c r="K8" s="16" t="n">
        <v>28717.6</v>
      </c>
      <c r="L8" s="18" t="n">
        <f aca="false">(K8)-C8-(C8*0.01)</f>
        <v>-3376.1297</v>
      </c>
      <c r="M8" s="18" t="n">
        <f aca="false">(L8+L7)/2</f>
        <v>-5648.05745</v>
      </c>
      <c r="N8" s="18" t="n">
        <f aca="false">M8+N7</f>
        <v>-22865.6897629496</v>
      </c>
      <c r="O8" s="1" t="n">
        <v>0.116418515226569</v>
      </c>
      <c r="P8" s="18" t="n">
        <v>2211.95178930481</v>
      </c>
      <c r="Q8" s="18" t="n">
        <f aca="false">(P8+P7)/2</f>
        <v>1931.70695828877</v>
      </c>
      <c r="R8" s="18" t="n">
        <f aca="false">Q8+R7</f>
        <v>6127.46037661963</v>
      </c>
    </row>
    <row r="9" customFormat="false" ht="12.8" hidden="false" customHeight="false" outlineLevel="0" collapsed="false">
      <c r="A9" s="5" t="n">
        <v>44958</v>
      </c>
      <c r="B9" s="16" t="n">
        <v>34407.4424</v>
      </c>
      <c r="C9" s="16" t="n">
        <v>31568.39</v>
      </c>
      <c r="D9" s="16" t="n">
        <v>41380.93</v>
      </c>
      <c r="E9" s="17" t="n">
        <v>1.4692</v>
      </c>
      <c r="F9" s="18" t="n">
        <v>23122</v>
      </c>
      <c r="G9" s="18" t="n">
        <v>2523.3685</v>
      </c>
      <c r="H9" s="18" t="n">
        <f aca="false">(G9+G8)/2</f>
        <v>-426.3806</v>
      </c>
      <c r="I9" s="18" t="n">
        <f aca="false">H9+I8</f>
        <v>-21648.4374680328</v>
      </c>
      <c r="J9" s="17" t="n">
        <v>1.4692</v>
      </c>
      <c r="K9" s="16" t="n">
        <v>34407.4424</v>
      </c>
      <c r="L9" s="18" t="n">
        <f aca="false">(K9)-C9-(C9*0.01)</f>
        <v>2523.3685</v>
      </c>
      <c r="M9" s="18" t="n">
        <f aca="false">(L9+L8)/2</f>
        <v>-426.380600000001</v>
      </c>
      <c r="N9" s="18" t="n">
        <f aca="false">M9+N8</f>
        <v>-23292.0703629496</v>
      </c>
      <c r="O9" s="1" t="n">
        <v>0.132256245526716</v>
      </c>
      <c r="P9" s="18" t="n">
        <v>3058.02890906873</v>
      </c>
      <c r="Q9" s="18" t="n">
        <f aca="false">(P9+P8)/2</f>
        <v>2634.99034918677</v>
      </c>
      <c r="R9" s="18" t="n">
        <f aca="false">Q9+R8</f>
        <v>8762.4507258064</v>
      </c>
    </row>
    <row r="10" customFormat="false" ht="12.8" hidden="false" customHeight="false" outlineLevel="0" collapsed="false">
      <c r="A10" s="5" t="n">
        <v>44986</v>
      </c>
      <c r="B10" s="16" t="n">
        <v>38735.3364</v>
      </c>
      <c r="C10" s="16" t="n">
        <v>31359.77</v>
      </c>
      <c r="D10" s="16" t="n">
        <v>41014.73</v>
      </c>
      <c r="E10" s="17" t="n">
        <v>1.4692</v>
      </c>
      <c r="F10" s="18" t="n">
        <v>26317</v>
      </c>
      <c r="G10" s="18" t="n">
        <v>7061.9687</v>
      </c>
      <c r="H10" s="18" t="n">
        <f aca="false">(G10+G9)/2</f>
        <v>4792.6686</v>
      </c>
      <c r="I10" s="18" t="n">
        <f aca="false">H10+I9</f>
        <v>-16855.7688680328</v>
      </c>
      <c r="J10" s="17" t="n">
        <v>1.4692</v>
      </c>
      <c r="K10" s="16" t="n">
        <v>38735.3364</v>
      </c>
      <c r="L10" s="18" t="n">
        <f aca="false">(K10)-C10-(C10*0.01)</f>
        <v>7061.9687</v>
      </c>
      <c r="M10" s="18" t="n">
        <f aca="false">(L10+L9)/2</f>
        <v>4792.6686</v>
      </c>
      <c r="N10" s="18" t="n">
        <f aca="false">M10+N9</f>
        <v>-18499.4017629496</v>
      </c>
      <c r="O10" s="1" t="n">
        <v>0.14617120543856</v>
      </c>
      <c r="P10" s="18" t="n">
        <v>3846.78761352659</v>
      </c>
      <c r="Q10" s="18" t="n">
        <f aca="false">(P10+P9)/2</f>
        <v>3452.40826129766</v>
      </c>
      <c r="R10" s="18" t="n">
        <f aca="false">Q10+R9</f>
        <v>12214.8589871041</v>
      </c>
    </row>
    <row r="11" customFormat="false" ht="12.8" hidden="false" customHeight="false" outlineLevel="0" collapsed="false">
      <c r="A11" s="5" t="n">
        <v>45017</v>
      </c>
      <c r="B11" s="16" t="n">
        <v>36926.241941</v>
      </c>
      <c r="C11" s="16" t="n">
        <v>31150.11</v>
      </c>
      <c r="D11" s="16" t="n">
        <v>40648.53</v>
      </c>
      <c r="E11" s="17" t="n">
        <v>1.44355897</v>
      </c>
      <c r="F11" s="18" t="n">
        <v>27300</v>
      </c>
      <c r="G11" s="18" t="n">
        <v>5464.630841</v>
      </c>
      <c r="H11" s="18" t="n">
        <f aca="false">(G11+G10)/2</f>
        <v>6263.2997705</v>
      </c>
      <c r="I11" s="18" t="n">
        <f aca="false">H11+I10</f>
        <v>-10592.4690975328</v>
      </c>
      <c r="J11" s="17" t="n">
        <v>1.4692</v>
      </c>
      <c r="K11" s="18" t="n">
        <f aca="false">J11*F11</f>
        <v>40109.16</v>
      </c>
      <c r="L11" s="18" t="n">
        <f aca="false">(K11)-C11-(C11*0.01)</f>
        <v>8647.5489</v>
      </c>
      <c r="M11" s="18" t="n">
        <f aca="false">(L11+L10)/2</f>
        <v>7854.7588</v>
      </c>
      <c r="N11" s="18" t="n">
        <f aca="false">M11+N10</f>
        <v>-10644.6429629496</v>
      </c>
      <c r="O11" s="1" t="n">
        <v>0.160645513738955</v>
      </c>
      <c r="P11" s="18" t="n">
        <v>4064.33149759557</v>
      </c>
      <c r="Q11" s="18" t="n">
        <f aca="false">(P11+P10)/2</f>
        <v>3955.55955556108</v>
      </c>
      <c r="R11" s="18" t="n">
        <f aca="false">Q11+R10</f>
        <v>16170.4185426651</v>
      </c>
    </row>
    <row r="12" customFormat="false" ht="12.8" hidden="false" customHeight="false" outlineLevel="0" collapsed="false">
      <c r="A12" s="5" t="n">
        <v>45047</v>
      </c>
      <c r="B12" s="16" t="n">
        <v>35982.618353</v>
      </c>
      <c r="C12" s="16" t="n">
        <v>30939.4</v>
      </c>
      <c r="D12" s="16" t="n">
        <v>40282.33</v>
      </c>
      <c r="E12" s="17" t="n">
        <v>1.44355897</v>
      </c>
      <c r="F12" s="18" t="n">
        <v>25300</v>
      </c>
      <c r="G12" s="18" t="n">
        <v>4733.824353</v>
      </c>
      <c r="H12" s="18" t="n">
        <f aca="false">(G12+G11)/2</f>
        <v>5099.227597</v>
      </c>
      <c r="I12" s="18" t="n">
        <f aca="false">H12+I11</f>
        <v>-5493.24150053281</v>
      </c>
      <c r="J12" s="17" t="n">
        <v>1.4692</v>
      </c>
      <c r="K12" s="18" t="n">
        <f aca="false">J12*F12</f>
        <v>37170.76</v>
      </c>
      <c r="L12" s="18" t="n">
        <f aca="false">(K12)-C12-(C12*0.01)</f>
        <v>5921.966</v>
      </c>
      <c r="M12" s="18" t="n">
        <f aca="false">(L12+L11)/2</f>
        <v>7284.75745</v>
      </c>
      <c r="N12" s="18" t="n">
        <f aca="false">M12+N11</f>
        <v>-3359.88551294959</v>
      </c>
      <c r="O12" s="1" t="n">
        <v>0.175352341048192</v>
      </c>
      <c r="P12" s="18" t="n">
        <v>4366.27329209999</v>
      </c>
      <c r="Q12" s="18" t="n">
        <f aca="false">(P12+P11)/2</f>
        <v>4215.30239484778</v>
      </c>
      <c r="R12" s="18" t="n">
        <f aca="false">Q12+R11</f>
        <v>20385.7209375129</v>
      </c>
    </row>
    <row r="13" customFormat="false" ht="12.8" hidden="false" customHeight="false" outlineLevel="0" collapsed="false">
      <c r="A13" s="5" t="n">
        <v>45078</v>
      </c>
      <c r="B13" s="16" t="n">
        <v>39080.959762</v>
      </c>
      <c r="C13" s="16" t="n">
        <v>30727.64</v>
      </c>
      <c r="D13" s="16" t="n">
        <v>39916.13</v>
      </c>
      <c r="E13" s="17" t="n">
        <v>1.41791794</v>
      </c>
      <c r="F13" s="18" t="n">
        <v>24900</v>
      </c>
      <c r="G13" s="18" t="n">
        <v>8046.043362</v>
      </c>
      <c r="H13" s="18" t="n">
        <f aca="false">(G13+G12)/2</f>
        <v>6389.9338575</v>
      </c>
      <c r="I13" s="18" t="n">
        <f aca="false">H13+I12</f>
        <v>896.69235696719</v>
      </c>
      <c r="J13" s="17" t="n">
        <v>1.4692</v>
      </c>
      <c r="K13" s="18" t="n">
        <f aca="false">J13*F13</f>
        <v>36583.08</v>
      </c>
      <c r="L13" s="18" t="n">
        <f aca="false">(K13)-C13-(C13*0.01)</f>
        <v>5548.1636</v>
      </c>
      <c r="M13" s="18" t="n">
        <f aca="false">(L13+L12)/2</f>
        <v>5735.0648</v>
      </c>
      <c r="N13" s="18" t="n">
        <f aca="false">M13+N12</f>
        <v>2375.17928705041</v>
      </c>
      <c r="O13" s="1" t="n">
        <v>0.188766260462112</v>
      </c>
      <c r="P13" s="18" t="n">
        <v>5153.31891061565</v>
      </c>
      <c r="Q13" s="18" t="n">
        <f aca="false">(P13+P12)/2</f>
        <v>4759.79610135782</v>
      </c>
      <c r="R13" s="18" t="n">
        <f aca="false">Q13+R12</f>
        <v>25145.5170388707</v>
      </c>
    </row>
    <row r="14" customFormat="false" ht="12.8" hidden="false" customHeight="false" outlineLevel="0" collapsed="false">
      <c r="A14" s="5" t="n">
        <v>45108</v>
      </c>
      <c r="B14" s="16" t="n">
        <v>38005.800792</v>
      </c>
      <c r="C14" s="16" t="n">
        <v>30514.82</v>
      </c>
      <c r="D14" s="16" t="n">
        <v>39549.93</v>
      </c>
      <c r="E14" s="17" t="n">
        <v>1.41791794</v>
      </c>
      <c r="F14" s="18" t="n">
        <v>26800</v>
      </c>
      <c r="G14" s="18" t="n">
        <v>7185.832592</v>
      </c>
      <c r="H14" s="18" t="n">
        <f aca="false">(G14+G13)/2</f>
        <v>7615.937977</v>
      </c>
      <c r="I14" s="18" t="n">
        <f aca="false">H14+I13</f>
        <v>8512.63033396719</v>
      </c>
      <c r="J14" s="17" t="n">
        <v>1.4692</v>
      </c>
      <c r="K14" s="18" t="n">
        <f aca="false">J14*F14</f>
        <v>39374.56</v>
      </c>
      <c r="L14" s="18" t="n">
        <f aca="false">(K14)-C14-(C14*0.01)</f>
        <v>8554.59180000001</v>
      </c>
      <c r="M14" s="18" t="n">
        <f aca="false">(L14+L13)/2</f>
        <v>7051.37770000001</v>
      </c>
      <c r="N14" s="18" t="n">
        <f aca="false">M14+N13</f>
        <v>9426.55698705042</v>
      </c>
      <c r="O14" s="1" t="n">
        <v>0.202430439566589</v>
      </c>
      <c r="P14" s="18" t="n">
        <v>5425.1357803846</v>
      </c>
      <c r="Q14" s="18" t="n">
        <f aca="false">(P14+P13)/2</f>
        <v>5289.22734550013</v>
      </c>
      <c r="R14" s="18" t="n">
        <f aca="false">Q14+R13</f>
        <v>30434.7443843709</v>
      </c>
    </row>
    <row r="15" customFormat="false" ht="12.8" hidden="false" customHeight="false" outlineLevel="0" collapsed="false">
      <c r="A15" s="5" t="n">
        <v>45139</v>
      </c>
      <c r="B15" s="16" t="n">
        <v>33669.43056</v>
      </c>
      <c r="C15" s="16" t="n">
        <v>30300.94</v>
      </c>
      <c r="D15" s="16" t="n">
        <v>39183.73</v>
      </c>
      <c r="E15" s="17" t="n">
        <v>1.38666794</v>
      </c>
      <c r="F15" s="18" t="n">
        <v>24000</v>
      </c>
      <c r="G15" s="18" t="n">
        <v>3065.48116</v>
      </c>
      <c r="H15" s="18" t="n">
        <f aca="false">(G15+G14)/2</f>
        <v>5125.656876</v>
      </c>
      <c r="I15" s="18" t="n">
        <f aca="false">H15+I14</f>
        <v>13638.2872099672</v>
      </c>
      <c r="J15" s="17" t="n">
        <v>1.4692</v>
      </c>
      <c r="K15" s="18" t="n">
        <f aca="false">J15*F15</f>
        <v>35260.8</v>
      </c>
      <c r="L15" s="18" t="n">
        <f aca="false">(K15)-C15-(C15*0.01)</f>
        <v>4656.8506</v>
      </c>
      <c r="M15" s="18" t="n">
        <f aca="false">(L15+L14)/2</f>
        <v>6605.72120000001</v>
      </c>
      <c r="N15" s="18" t="n">
        <f aca="false">M15+N14</f>
        <v>16032.2781870504</v>
      </c>
      <c r="O15" s="1" t="n">
        <v>0.217688772899923</v>
      </c>
      <c r="P15" s="18" t="n">
        <v>5224.53054959815</v>
      </c>
      <c r="Q15" s="18" t="n">
        <f aca="false">(P15+P14)/2</f>
        <v>5324.83316499138</v>
      </c>
      <c r="R15" s="18" t="n">
        <f aca="false">Q15+R14</f>
        <v>35759.5775493623</v>
      </c>
    </row>
    <row r="16" customFormat="false" ht="12.8" hidden="false" customHeight="false" outlineLevel="0" collapsed="false">
      <c r="A16" s="5" t="n">
        <v>45170</v>
      </c>
      <c r="B16" s="16" t="n">
        <v>33996.56453</v>
      </c>
      <c r="C16" s="16" t="n">
        <v>30085.99</v>
      </c>
      <c r="D16" s="16" t="n">
        <v>38817.53</v>
      </c>
      <c r="E16" s="17" t="n">
        <v>1.38666794</v>
      </c>
      <c r="F16" s="18" t="n">
        <v>24500</v>
      </c>
      <c r="G16" s="18" t="n">
        <v>3609.71463</v>
      </c>
      <c r="H16" s="18" t="n">
        <f aca="false">(G16+G15)/2</f>
        <v>3337.597895</v>
      </c>
      <c r="I16" s="18" t="n">
        <f aca="false">H16+I15</f>
        <v>16975.8851049672</v>
      </c>
      <c r="J16" s="17" t="n">
        <v>1.4692</v>
      </c>
      <c r="K16" s="18" t="n">
        <f aca="false">J16*F16</f>
        <v>35995.4</v>
      </c>
      <c r="L16" s="18" t="n">
        <f aca="false">(K16)-C16-(C16*0.01)</f>
        <v>5608.5501</v>
      </c>
      <c r="M16" s="18" t="n">
        <f aca="false">(L16+L15)/2</f>
        <v>5132.70035</v>
      </c>
      <c r="N16" s="18" t="n">
        <f aca="false">M16+N15</f>
        <v>21164.9785370504</v>
      </c>
      <c r="O16" s="1" t="n">
        <v>0.232635711675433</v>
      </c>
      <c r="P16" s="18" t="n">
        <v>5699.57493604811</v>
      </c>
      <c r="Q16" s="18" t="n">
        <f aca="false">(P16+P15)/2</f>
        <v>5462.05274282313</v>
      </c>
      <c r="R16" s="18" t="n">
        <f aca="false">Q16+R15</f>
        <v>41221.6302921854</v>
      </c>
    </row>
    <row r="17" customFormat="false" ht="12.8" hidden="false" customHeight="false" outlineLevel="0" collapsed="false">
      <c r="A17" s="5" t="n">
        <v>45200</v>
      </c>
      <c r="B17" s="16" t="n">
        <v>37475.2165454545</v>
      </c>
      <c r="C17" s="16" t="n">
        <v>29869.97</v>
      </c>
      <c r="D17" s="16" t="n">
        <v>38451.33</v>
      </c>
      <c r="E17" s="17" t="n">
        <v>1.35916794</v>
      </c>
      <c r="F17" s="18" t="n">
        <v>27272.7272727273</v>
      </c>
      <c r="G17" s="18" t="n">
        <v>7306.5468454545</v>
      </c>
      <c r="H17" s="18" t="n">
        <f aca="false">(G17+G16)/2</f>
        <v>5458.13073772725</v>
      </c>
      <c r="I17" s="18" t="n">
        <f aca="false">H17+I16</f>
        <v>22434.0158426944</v>
      </c>
      <c r="J17" s="17" t="n">
        <v>1.4692</v>
      </c>
      <c r="K17" s="18" t="n">
        <f aca="false">J17*F17</f>
        <v>40069.090909091</v>
      </c>
      <c r="L17" s="18" t="n">
        <f aca="false">(K17)-C17-(C17*0.01)</f>
        <v>9900.42120909096</v>
      </c>
      <c r="M17" s="18" t="n">
        <f aca="false">(L17+L16)/2</f>
        <v>7754.48565454548</v>
      </c>
      <c r="N17" s="18" t="n">
        <f aca="false">M17+N16</f>
        <v>28919.4641915959</v>
      </c>
      <c r="O17" s="1" t="n">
        <v>0.246063045008766</v>
      </c>
      <c r="P17" s="18" t="n">
        <v>6710.81031842091</v>
      </c>
      <c r="Q17" s="18" t="n">
        <f aca="false">(P17+P16)/2</f>
        <v>6205.19262723451</v>
      </c>
      <c r="R17" s="18" t="n">
        <f aca="false">Q17+R16</f>
        <v>47426.8229194199</v>
      </c>
    </row>
    <row r="18" customFormat="false" ht="12.8" hidden="false" customHeight="false" outlineLevel="0" collapsed="false">
      <c r="A18" s="5" t="n">
        <v>45231</v>
      </c>
      <c r="B18" s="16" t="n">
        <v>46252.50996</v>
      </c>
      <c r="C18" s="16" t="n">
        <v>29652.87</v>
      </c>
      <c r="D18" s="16" t="n">
        <v>38085.13</v>
      </c>
      <c r="E18" s="17" t="n">
        <v>1.35916794</v>
      </c>
      <c r="F18" s="18" t="n">
        <v>34000</v>
      </c>
      <c r="G18" s="18" t="n">
        <v>16303.11126</v>
      </c>
      <c r="H18" s="18" t="n">
        <f aca="false">(G18+G17)/2</f>
        <v>11804.8290527273</v>
      </c>
      <c r="I18" s="18" t="n">
        <f aca="false">H18+I17</f>
        <v>34238.8448954217</v>
      </c>
      <c r="J18" s="17" t="n">
        <v>1.4692</v>
      </c>
      <c r="K18" s="18" t="n">
        <f aca="false">J18*F18</f>
        <v>49952.8</v>
      </c>
      <c r="L18" s="18" t="n">
        <f aca="false">(K18)-C18-(C18*0.01)</f>
        <v>20003.4013</v>
      </c>
      <c r="M18" s="18" t="n">
        <f aca="false">(L18+L17)/2</f>
        <v>14951.9112545455</v>
      </c>
      <c r="N18" s="18" t="n">
        <f aca="false">M18+N17</f>
        <v>43871.3754461414</v>
      </c>
      <c r="O18" s="1" t="n">
        <v>0.25683363324406</v>
      </c>
      <c r="P18" s="18" t="n">
        <v>8732.34353029805</v>
      </c>
      <c r="Q18" s="18" t="n">
        <f aca="false">(P18+P17)/2</f>
        <v>7721.57692435948</v>
      </c>
      <c r="R18" s="18" t="n">
        <f aca="false">Q18+R17</f>
        <v>55148.3998437794</v>
      </c>
    </row>
    <row r="19" customFormat="false" ht="12.8" hidden="false" customHeight="false" outlineLevel="0" collapsed="false">
      <c r="A19" s="5" t="n">
        <v>45261</v>
      </c>
      <c r="B19" s="16" t="n">
        <v>52818.066285</v>
      </c>
      <c r="C19" s="16" t="n">
        <v>29434.69</v>
      </c>
      <c r="D19" s="16" t="n">
        <v>37718.9300000001</v>
      </c>
      <c r="E19" s="1" t="n">
        <v>1.33998635</v>
      </c>
      <c r="F19" s="1" t="n">
        <v>39100</v>
      </c>
      <c r="G19" s="18" t="n">
        <v>23089.029385</v>
      </c>
      <c r="H19" s="18" t="n">
        <f aca="false">(G19+G18)/2</f>
        <v>19696.0703225</v>
      </c>
      <c r="I19" s="18" t="n">
        <f aca="false">H19+I18</f>
        <v>53934.9152179217</v>
      </c>
      <c r="J19" s="17" t="n">
        <v>1.4692</v>
      </c>
      <c r="K19" s="18" t="n">
        <f aca="false">J19*F19</f>
        <v>57445.72</v>
      </c>
      <c r="L19" s="18" t="n">
        <f aca="false">(K19)-C19-(C19*0.01)</f>
        <v>27716.6831</v>
      </c>
      <c r="M19" s="18" t="n">
        <f aca="false">(L19+L18)/2</f>
        <v>23860.0422</v>
      </c>
      <c r="N19" s="18" t="n">
        <f aca="false">M19+N18</f>
        <v>67731.4176461414</v>
      </c>
      <c r="O19" s="1" t="n">
        <v>0.266199362144316</v>
      </c>
      <c r="P19" s="1" t="n">
        <v>10408.3950598428</v>
      </c>
      <c r="Q19" s="18" t="n">
        <f aca="false">(P19+P18)/2</f>
        <v>9570.36929507042</v>
      </c>
      <c r="R19" s="18" t="n">
        <f aca="false">Q19+R18</f>
        <v>64718.7691388498</v>
      </c>
    </row>
    <row r="20" customFormat="false" ht="12.8" hidden="false" customHeight="false" outlineLevel="0" collapsed="false">
      <c r="A20" s="5" t="n">
        <v>45292</v>
      </c>
      <c r="B20" s="16" t="n">
        <v>51245.87857</v>
      </c>
      <c r="C20" s="16" t="n">
        <v>29215.42</v>
      </c>
      <c r="D20" s="16" t="n">
        <v>37352.7300000001</v>
      </c>
      <c r="E20" s="1" t="n">
        <v>1.33998635</v>
      </c>
      <c r="F20" s="1" t="n">
        <v>38200</v>
      </c>
      <c r="G20" s="1" t="n">
        <v>21738.30437</v>
      </c>
      <c r="H20" s="18" t="n">
        <f aca="false">(G20+G19)/2</f>
        <v>22413.6668775</v>
      </c>
      <c r="I20" s="18" t="n">
        <f aca="false">H20+I19</f>
        <v>76348.5820954217</v>
      </c>
      <c r="J20" s="17" t="n">
        <v>1.4692</v>
      </c>
      <c r="K20" s="18" t="n">
        <f aca="false">J20*F20</f>
        <v>56123.44</v>
      </c>
      <c r="L20" s="18" t="n">
        <f aca="false">(K20)-C20-(C20*0.01)</f>
        <v>26615.8658</v>
      </c>
      <c r="M20" s="18" t="n">
        <f aca="false">(L20+L19)/2</f>
        <v>27166.27445</v>
      </c>
      <c r="N20" s="18" t="n">
        <f aca="false">M20+N19</f>
        <v>94897.6920961414</v>
      </c>
      <c r="O20" s="1" t="n">
        <v>0.275785749578871</v>
      </c>
      <c r="P20" s="1" t="n">
        <v>10535.0156339129</v>
      </c>
      <c r="Q20" s="18" t="n">
        <f aca="false">(P20+P19)/2</f>
        <v>10471.7053468779</v>
      </c>
      <c r="R20" s="18" t="n">
        <f aca="false">Q20+R19</f>
        <v>75190.4744857277</v>
      </c>
    </row>
    <row r="21" customFormat="false" ht="12.8" hidden="false" customHeight="false" outlineLevel="0" collapsed="false">
      <c r="A21" s="5" t="n">
        <v>45323</v>
      </c>
      <c r="B21" s="16" t="n">
        <v>63743.547844</v>
      </c>
      <c r="C21" s="16" t="n">
        <v>28995</v>
      </c>
      <c r="D21" s="16" t="n">
        <v>36986.5300000001</v>
      </c>
      <c r="E21" s="1" t="n">
        <v>1.32429598</v>
      </c>
      <c r="F21" s="1" t="n">
        <v>47800</v>
      </c>
      <c r="G21" s="1" t="n">
        <v>34458.597844</v>
      </c>
      <c r="H21" s="18" t="n">
        <f aca="false">(G21+G20)/2</f>
        <v>28098.451107</v>
      </c>
      <c r="I21" s="18" t="n">
        <f aca="false">H21+I20</f>
        <v>104447.033202422</v>
      </c>
      <c r="J21" s="17" t="n">
        <v>1.4692</v>
      </c>
      <c r="K21" s="18" t="n">
        <f aca="false">J21*F21</f>
        <v>70227.76</v>
      </c>
      <c r="L21" s="18" t="n">
        <f aca="false">(K21)-C21-(C21*0.01)</f>
        <v>40942.81</v>
      </c>
      <c r="M21" s="18" t="n">
        <f aca="false">(L21+L20)/2</f>
        <v>33779.3379</v>
      </c>
      <c r="N21" s="18" t="n">
        <f aca="false">M21+N20</f>
        <v>128677.029996141</v>
      </c>
      <c r="O21" s="1" t="n">
        <v>0.28344683744498</v>
      </c>
      <c r="P21" s="1" t="n">
        <v>13548.75882987</v>
      </c>
      <c r="Q21" s="18" t="n">
        <f aca="false">(P21+P20)/2</f>
        <v>12041.8872318915</v>
      </c>
      <c r="R21" s="18" t="n">
        <f aca="false">Q21+R20</f>
        <v>87232.3617176192</v>
      </c>
    </row>
    <row r="22" customFormat="false" ht="12.8" hidden="false" customHeight="false" outlineLevel="0" collapsed="false">
      <c r="A22" s="5" t="n">
        <v>45352</v>
      </c>
      <c r="B22" s="16" t="n">
        <v>81917.491564</v>
      </c>
      <c r="C22" s="16" t="n">
        <v>28773.53</v>
      </c>
      <c r="D22" s="16" t="n">
        <v>36620.3300000001</v>
      </c>
      <c r="E22" s="1" t="n">
        <v>1.32429598</v>
      </c>
      <c r="F22" s="1" t="n">
        <v>61800</v>
      </c>
      <c r="G22" s="1" t="n">
        <v>52856.226264</v>
      </c>
      <c r="H22" s="18" t="n">
        <f aca="false">(G22+G21)/2</f>
        <v>43657.412054</v>
      </c>
      <c r="I22" s="18" t="n">
        <f aca="false">H22+I21</f>
        <v>148104.445256422</v>
      </c>
      <c r="J22" s="17" t="n">
        <v>1.4692</v>
      </c>
      <c r="K22" s="18" t="n">
        <f aca="false">J22*F22</f>
        <v>90796.56</v>
      </c>
      <c r="L22" s="18" t="n">
        <f aca="false">(K22)-C22-(C22*0.01)</f>
        <v>61735.2947</v>
      </c>
      <c r="M22" s="18" t="n">
        <f aca="false">(L22+L21)/2</f>
        <v>51339.05235</v>
      </c>
      <c r="N22" s="18" t="n">
        <f aca="false">M22+N21</f>
        <v>180016.082346141</v>
      </c>
      <c r="O22" s="1" t="n">
        <v>0.289372403788022</v>
      </c>
      <c r="P22" s="1" t="n">
        <v>17883.2145540998</v>
      </c>
      <c r="Q22" s="18" t="n">
        <f aca="false">(P22+P21)/2</f>
        <v>15715.9866919849</v>
      </c>
      <c r="R22" s="18" t="n">
        <f aca="false">Q22+R21</f>
        <v>102948.348409604</v>
      </c>
    </row>
    <row r="23" customFormat="false" ht="12.8" hidden="false" customHeight="false" outlineLevel="0" collapsed="false">
      <c r="A23" s="5" t="n">
        <v>45383</v>
      </c>
      <c r="B23" s="16" t="n">
        <v>79962.136388</v>
      </c>
      <c r="C23" s="16" t="n">
        <v>28550.96</v>
      </c>
      <c r="D23" s="16" t="n">
        <v>36254.1300000001</v>
      </c>
      <c r="E23" s="1" t="n">
        <v>1.31191974237624</v>
      </c>
      <c r="F23" s="1" t="n">
        <v>60600</v>
      </c>
      <c r="G23" s="1" t="n">
        <v>51125.666788</v>
      </c>
      <c r="H23" s="18" t="n">
        <f aca="false">(G23+G22)/2</f>
        <v>51990.946526</v>
      </c>
      <c r="I23" s="18" t="n">
        <f aca="false">H23+I22</f>
        <v>200095.391782422</v>
      </c>
      <c r="J23" s="17" t="n">
        <v>1.4692</v>
      </c>
      <c r="K23" s="18" t="n">
        <f aca="false">J23*F23</f>
        <v>89033.52</v>
      </c>
      <c r="L23" s="18" t="n">
        <f aca="false">(K23)-C23-(C23*0.01)</f>
        <v>60197.0504</v>
      </c>
      <c r="M23" s="18" t="n">
        <f aca="false">(L23+L22)/2</f>
        <v>60966.17255</v>
      </c>
      <c r="N23" s="18" t="n">
        <f aca="false">M23+N22</f>
        <v>240982.254896141</v>
      </c>
      <c r="O23" s="1" t="n">
        <v>0.295415308078451</v>
      </c>
      <c r="P23" s="1" t="n">
        <v>17902.1676695541</v>
      </c>
      <c r="Q23" s="18" t="n">
        <f aca="false">(P23+P22)/2</f>
        <v>17892.691111827</v>
      </c>
      <c r="R23" s="18" t="n">
        <f aca="false">Q23+R22</f>
        <v>120841.039521431</v>
      </c>
    </row>
    <row r="24" customFormat="false" ht="12.8" hidden="false" customHeight="false" outlineLevel="0" collapsed="false">
      <c r="A24" s="5" t="n">
        <v>45413</v>
      </c>
      <c r="B24" s="16" t="n">
        <v>80120.7042849506</v>
      </c>
      <c r="C24" s="16" t="n">
        <v>28327.27</v>
      </c>
      <c r="D24" s="16" t="n">
        <v>35887.9300000001</v>
      </c>
      <c r="E24" s="1" t="n">
        <v>1.31191974237624</v>
      </c>
      <c r="F24" s="1" t="n">
        <v>61000</v>
      </c>
      <c r="G24" s="1" t="n">
        <v>51510.1615849506</v>
      </c>
      <c r="H24" s="18" t="n">
        <f aca="false">(G24+G23)/2</f>
        <v>51317.9141864753</v>
      </c>
      <c r="I24" s="18" t="n">
        <f aca="false">H24+I23</f>
        <v>251413.305968897</v>
      </c>
      <c r="J24" s="17" t="n">
        <v>1.4692</v>
      </c>
      <c r="K24" s="18" t="n">
        <f aca="false">J24*F24</f>
        <v>89621.2</v>
      </c>
      <c r="L24" s="18" t="n">
        <f aca="false">(K24)-C24-(C24*0.01)</f>
        <v>61010.6573</v>
      </c>
      <c r="M24" s="18" t="n">
        <f aca="false">(L24+L23)/2</f>
        <v>60603.85385</v>
      </c>
      <c r="N24" s="18" t="n">
        <f aca="false">M24+N23</f>
        <v>301586.108746141</v>
      </c>
      <c r="O24" s="1" t="n">
        <v>0.301418586766976</v>
      </c>
      <c r="P24" s="1" t="n">
        <v>18386.5337927855</v>
      </c>
      <c r="Q24" s="18" t="n">
        <f aca="false">(P24+P23)/2</f>
        <v>18144.3507311698</v>
      </c>
      <c r="R24" s="18" t="n">
        <f aca="false">Q24+R23</f>
        <v>138985.390252601</v>
      </c>
    </row>
    <row r="25" customFormat="false" ht="12.8" hidden="false" customHeight="false" outlineLevel="0" collapsed="false">
      <c r="A25" s="5" t="n">
        <v>45444</v>
      </c>
      <c r="B25" s="16" t="n">
        <v>79098.5444137625</v>
      </c>
      <c r="C25" s="16" t="n">
        <v>28102.53</v>
      </c>
      <c r="D25" s="16" t="n">
        <v>35521.7300000001</v>
      </c>
      <c r="E25" s="1" t="n">
        <v>1.29952304816136</v>
      </c>
      <c r="F25" s="1" t="n">
        <v>60500</v>
      </c>
      <c r="G25" s="1" t="n">
        <v>50714.9891137625</v>
      </c>
      <c r="H25" s="18" t="n">
        <f aca="false">(G25+G24)/2</f>
        <v>51112.5753493566</v>
      </c>
      <c r="I25" s="18" t="n">
        <f aca="false">H25+I24</f>
        <v>302525.881318254</v>
      </c>
      <c r="J25" s="17" t="n">
        <v>1.4692</v>
      </c>
      <c r="K25" s="18" t="n">
        <f aca="false">J25*F25</f>
        <v>88886.6</v>
      </c>
      <c r="L25" s="18" t="n">
        <f aca="false">(K25)-C25-(C25*0.01)</f>
        <v>60503.0447</v>
      </c>
      <c r="M25" s="18" t="n">
        <f aca="false">(L25+L24)/2</f>
        <v>60756.851</v>
      </c>
      <c r="N25" s="18" t="n">
        <f aca="false">M25+N24</f>
        <v>362342.959746141</v>
      </c>
      <c r="O25" s="1" t="n">
        <v>0.30747147932896</v>
      </c>
      <c r="P25" s="2" t="n">
        <v>18602.0244994021</v>
      </c>
      <c r="Q25" s="18" t="n">
        <f aca="false">(P25+P24)/2</f>
        <v>18494.2791460938</v>
      </c>
      <c r="R25" s="18" t="n">
        <f aca="false">Q25+R24</f>
        <v>157479.669398695</v>
      </c>
    </row>
    <row r="26" customFormat="false" ht="12.8" hidden="false" customHeight="false" outlineLevel="0" collapsed="false">
      <c r="A26" s="5" t="n">
        <v>45474</v>
      </c>
      <c r="B26" s="16" t="n">
        <v>79382.105937843</v>
      </c>
      <c r="C26" s="1" t="n">
        <v>27876.55</v>
      </c>
      <c r="D26" s="16" t="n">
        <v>35155.5300000001</v>
      </c>
      <c r="E26" s="1" t="n">
        <v>1.29952304816136</v>
      </c>
      <c r="F26" s="1" t="n">
        <v>61000</v>
      </c>
      <c r="G26" s="1" t="n">
        <v>51226.790437843</v>
      </c>
      <c r="H26" s="18" t="n">
        <f aca="false">(G26+G25)/2</f>
        <v>50970.8897758027</v>
      </c>
      <c r="I26" s="18" t="n">
        <f aca="false">H26+I25</f>
        <v>353496.771094057</v>
      </c>
      <c r="J26" s="17" t="n">
        <v>1.4692</v>
      </c>
      <c r="K26" s="18" t="n">
        <f aca="false">J26*F26</f>
        <v>89621.2</v>
      </c>
      <c r="L26" s="18" t="n">
        <f aca="false">(K26)-C26-(C26*0.01)</f>
        <v>61465.8845</v>
      </c>
      <c r="M26" s="18" t="n">
        <f aca="false">(L26+L25)/2</f>
        <v>60984.4646</v>
      </c>
      <c r="N26" s="18" t="n">
        <f aca="false">M26+N25</f>
        <v>423327.424346141</v>
      </c>
      <c r="O26" s="1" t="n">
        <v>0.313474758017485</v>
      </c>
      <c r="P26" s="1" t="n">
        <v>19121.9602390666</v>
      </c>
      <c r="Q26" s="18" t="n">
        <f aca="false">(P26+P25)/2</f>
        <v>18861.9923692343</v>
      </c>
      <c r="R26" s="18" t="n">
        <f aca="false">Q26+R25</f>
        <v>176341.661767929</v>
      </c>
    </row>
    <row r="27" customFormat="false" ht="12.8" hidden="false" customHeight="false" outlineLevel="0" collapsed="false">
      <c r="A27" s="5" t="n">
        <v>45505</v>
      </c>
      <c r="B27" s="16" t="n">
        <v>68619.7215525521</v>
      </c>
      <c r="C27" s="16" t="n">
        <v>27649.49</v>
      </c>
      <c r="D27" s="16" t="n">
        <v>34789.3300000001</v>
      </c>
      <c r="E27" s="1" t="n">
        <v>1.28537210476513</v>
      </c>
      <c r="F27" s="1" t="n">
        <v>53000</v>
      </c>
      <c r="G27" s="1" t="n">
        <v>40693.7366525521</v>
      </c>
      <c r="H27" s="18" t="n">
        <f aca="false">(G27+G26)/2</f>
        <v>45960.2635451975</v>
      </c>
      <c r="I27" s="18" t="n">
        <f aca="false">H27+I26</f>
        <v>399457.034639255</v>
      </c>
      <c r="J27" s="17" t="n">
        <v>1.4692</v>
      </c>
      <c r="K27" s="18" t="n">
        <f aca="false">J27*F27</f>
        <v>77867.6</v>
      </c>
      <c r="L27" s="18" t="n">
        <f aca="false">(K27)-C27-(C27*0.01)</f>
        <v>49941.6151</v>
      </c>
      <c r="M27" s="18" t="n">
        <f aca="false">(L27+L26)/2</f>
        <v>55703.7498</v>
      </c>
      <c r="N27" s="18" t="n">
        <f aca="false">M27+N26</f>
        <v>479031.174146141</v>
      </c>
      <c r="O27" s="1" t="n">
        <v>0.320384191979749</v>
      </c>
      <c r="P27" s="2" t="n">
        <v>16980.3621749267</v>
      </c>
      <c r="Q27" s="18" t="n">
        <f aca="false">(P27+P26)/2</f>
        <v>18051.1612069967</v>
      </c>
      <c r="R27" s="18" t="n">
        <f aca="false">Q27+R26</f>
        <v>194392.822974926</v>
      </c>
    </row>
    <row r="28" customFormat="false" ht="12.8" hidden="false" customHeight="false" outlineLevel="0" collapsed="false">
      <c r="A28" s="5" t="n">
        <v>45536</v>
      </c>
      <c r="B28" s="16" t="n">
        <v>72109.6378668473</v>
      </c>
      <c r="C28" s="16" t="n">
        <v>27421.31</v>
      </c>
      <c r="D28" s="16" t="n">
        <v>34423.1300000001</v>
      </c>
      <c r="E28" s="1" t="n">
        <v>1.28537210476513</v>
      </c>
      <c r="F28" s="1" t="n">
        <v>56000</v>
      </c>
      <c r="G28" s="1" t="n">
        <v>44414.1147668473</v>
      </c>
      <c r="H28" s="18" t="n">
        <f aca="false">(G28+G27)/2</f>
        <v>42553.9257096997</v>
      </c>
      <c r="I28" s="18" t="n">
        <f aca="false">H28+I27</f>
        <v>442010.960348955</v>
      </c>
      <c r="J28" s="17" t="n">
        <v>1.4692</v>
      </c>
      <c r="K28" s="18" t="n">
        <f aca="false">J28*F28</f>
        <v>82275.2</v>
      </c>
      <c r="L28" s="18" t="n">
        <f aca="false">(K28)-C28-(C28*0.01)</f>
        <v>54579.6769</v>
      </c>
      <c r="M28" s="18" t="n">
        <f aca="false">(L28+L27)/2</f>
        <v>52260.646</v>
      </c>
      <c r="N28" s="18" t="n">
        <f aca="false">M28+N27</f>
        <v>531291.820146141</v>
      </c>
      <c r="O28" s="1" t="n">
        <v>0.326923477694035</v>
      </c>
      <c r="P28" s="1" t="n">
        <v>18307.7147508659</v>
      </c>
      <c r="Q28" s="18" t="n">
        <f aca="false">(P28+P27)/2</f>
        <v>17644.0384628963</v>
      </c>
      <c r="R28" s="18" t="n">
        <f aca="false">Q28+R27</f>
        <v>212036.861437822</v>
      </c>
    </row>
    <row r="29" customFormat="false" ht="12.8" hidden="false" customHeight="false" outlineLevel="0" collapsed="false">
      <c r="A29" s="5" t="n">
        <v>45566</v>
      </c>
      <c r="B29" s="16" t="n">
        <v>80741.0426002032</v>
      </c>
      <c r="C29" s="2" t="n">
        <v>27191.99</v>
      </c>
      <c r="D29" s="2" t="n">
        <v>34056.9300000001</v>
      </c>
      <c r="E29" s="1" t="n">
        <v>1.27346734286037</v>
      </c>
      <c r="F29" s="1" t="n">
        <v>63000</v>
      </c>
      <c r="G29" s="1" t="n">
        <v>53277.1327002032</v>
      </c>
      <c r="H29" s="18" t="n">
        <f aca="false">(G29+G28)/2</f>
        <v>48845.6237335252</v>
      </c>
      <c r="I29" s="18" t="n">
        <f aca="false">H29+I28</f>
        <v>490856.58408248</v>
      </c>
      <c r="J29" s="17" t="n">
        <v>1.4692</v>
      </c>
      <c r="K29" s="18" t="n">
        <f aca="false">J29*F29</f>
        <v>92559.6</v>
      </c>
      <c r="L29" s="18" t="n">
        <f aca="false">(K29)-D29-(D29*0.01)</f>
        <v>58162.1006999999</v>
      </c>
      <c r="M29" s="18" t="n">
        <f aca="false">(L29+L28)/2</f>
        <v>56370.8888</v>
      </c>
      <c r="N29" s="18" t="n">
        <f aca="false">M29+N28</f>
        <v>587662.708946141</v>
      </c>
      <c r="O29" s="1" t="n">
        <v>0.332736176106733</v>
      </c>
      <c r="P29" s="1" t="n">
        <v>20962.3790947242</v>
      </c>
      <c r="Q29" s="18" t="n">
        <f aca="false">(P29+P28)/2</f>
        <v>19635.0469227951</v>
      </c>
      <c r="R29" s="18" t="n">
        <f aca="false">Q29+R28</f>
        <v>231671.908360617</v>
      </c>
    </row>
    <row r="30" customFormat="false" ht="12.8" hidden="false" customHeight="false" outlineLevel="0" collapsed="false">
      <c r="A30" s="5" t="n">
        <v>45597</v>
      </c>
      <c r="B30" s="16" t="n">
        <v>114758.460857433</v>
      </c>
      <c r="C30" s="1" t="s">
        <v>67</v>
      </c>
      <c r="D30" s="16" t="n">
        <v>33690.7300000001</v>
      </c>
      <c r="E30" s="1" t="n">
        <v>1.27346734286037</v>
      </c>
      <c r="F30" s="1" t="n">
        <v>90000</v>
      </c>
      <c r="G30" s="1" t="n">
        <v>87527.3256574333</v>
      </c>
      <c r="H30" s="18" t="n">
        <f aca="false">(G30+G29)/2</f>
        <v>70402.2291788183</v>
      </c>
      <c r="I30" s="18" t="n">
        <f aca="false">H30+I29</f>
        <v>561258.813261298</v>
      </c>
      <c r="J30" s="17" t="n">
        <v>1.4692</v>
      </c>
      <c r="K30" s="18" t="n">
        <f aca="false">J30*F30</f>
        <v>132228</v>
      </c>
      <c r="L30" s="18" t="n">
        <f aca="false">(K30)-D30-(D30*0.01)</f>
        <v>98200.3626999999</v>
      </c>
      <c r="M30" s="18" t="n">
        <f aca="false">(L30+L29)/2</f>
        <v>78181.2316999999</v>
      </c>
      <c r="N30" s="18" t="n">
        <f aca="false">M30+N29</f>
        <v>665843.940646141</v>
      </c>
      <c r="O30" s="1" t="n">
        <v>0.336805064995622</v>
      </c>
      <c r="P30" s="1" t="n">
        <v>30312.455849606</v>
      </c>
      <c r="Q30" s="18" t="n">
        <f aca="false">(P30+P29)/2</f>
        <v>25637.4174721651</v>
      </c>
      <c r="R30" s="18" t="n">
        <f aca="false">Q30+R29</f>
        <v>257309.325832782</v>
      </c>
    </row>
    <row r="31" customFormat="false" ht="12.8" hidden="false" customHeight="false" outlineLevel="0" collapsed="false">
      <c r="A31" s="5" t="n">
        <v>45627</v>
      </c>
      <c r="B31" s="16" t="n">
        <v>118212.662886014</v>
      </c>
      <c r="C31" s="1" t="n">
        <v>26729.97</v>
      </c>
      <c r="D31" s="2" t="n">
        <v>33324.5300000001</v>
      </c>
      <c r="E31" s="1" t="n">
        <v>1.26540282673134</v>
      </c>
      <c r="F31" s="16" t="n">
        <v>93000</v>
      </c>
      <c r="G31" s="1" t="n">
        <v>91215.3931860144</v>
      </c>
      <c r="H31" s="18" t="n">
        <f aca="false">(G31+G30)/2</f>
        <v>89371.3594217239</v>
      </c>
      <c r="I31" s="18" t="n">
        <f aca="false">H31+I30</f>
        <v>650630.172683022</v>
      </c>
      <c r="J31" s="17" t="n">
        <v>1.4692</v>
      </c>
      <c r="K31" s="18" t="n">
        <f aca="false">J31*F31</f>
        <v>136635.6</v>
      </c>
      <c r="L31" s="18" t="n">
        <f aca="false">(K31)-D31-(D31*0.01)</f>
        <v>102977.8247</v>
      </c>
      <c r="M31" s="18" t="n">
        <f aca="false">(L31+L30)/2</f>
        <v>100589.0937</v>
      </c>
      <c r="N31" s="18" t="n">
        <f aca="false">M31+N30</f>
        <v>766433.034346141</v>
      </c>
      <c r="O31" s="1" t="n">
        <v>0.340742699404224</v>
      </c>
      <c r="P31" s="1" t="n">
        <v>31689.0710445929</v>
      </c>
      <c r="Q31" s="18" t="n">
        <f aca="false">(P31+P30)/2</f>
        <v>31000.7634470995</v>
      </c>
      <c r="R31" s="18" t="n">
        <f aca="false">Q31+R30</f>
        <v>288310.089279882</v>
      </c>
    </row>
    <row r="32" customFormat="false" ht="12.8" hidden="false" customHeight="false" outlineLevel="0" collapsed="false">
      <c r="A32" s="5" t="n">
        <v>45658</v>
      </c>
      <c r="B32" s="16" t="n">
        <v>129235.088326597</v>
      </c>
      <c r="C32" s="1" t="s">
        <v>68</v>
      </c>
      <c r="D32" s="1" t="n">
        <v>32958.3300000001</v>
      </c>
      <c r="E32" s="1" t="n">
        <v>1.26540282673134</v>
      </c>
      <c r="F32" s="16" t="n">
        <v>102000</v>
      </c>
      <c r="G32" s="1" t="n">
        <v>102472.997126597</v>
      </c>
      <c r="H32" s="18" t="n">
        <f aca="false">(G32+G31)/2</f>
        <v>96844.1951563055</v>
      </c>
      <c r="I32" s="18" t="n">
        <f aca="false">H32+I31</f>
        <v>747474.367839328</v>
      </c>
      <c r="J32" s="17" t="n">
        <v>1.4692</v>
      </c>
      <c r="K32" s="18" t="n">
        <f aca="false">J32*F32</f>
        <v>149858.4</v>
      </c>
      <c r="L32" s="18" t="n">
        <f aca="false">(K32)-D32-(D32*0.01)</f>
        <v>116570.4867</v>
      </c>
      <c r="M32" s="18" t="n">
        <f aca="false">(L32+L31)/2</f>
        <v>109774.1557</v>
      </c>
      <c r="N32" s="18" t="n">
        <f aca="false">M32+N31</f>
        <v>876207.190046141</v>
      </c>
      <c r="O32" s="1" t="n">
        <v>0.344332895482654</v>
      </c>
      <c r="P32" s="1" t="n">
        <v>35121.9553392307</v>
      </c>
      <c r="Q32" s="18" t="n">
        <f aca="false">(P32+P31)/2</f>
        <v>33405.5131919118</v>
      </c>
      <c r="R32" s="18" t="n">
        <f aca="false">Q32+R31</f>
        <v>321715.602471794</v>
      </c>
    </row>
    <row r="33" customFormat="false" ht="12.8" hidden="false" customHeight="false" outlineLevel="0" collapsed="false">
      <c r="A33" s="5" t="n">
        <v>45689</v>
      </c>
      <c r="B33" s="16" t="n">
        <v>117480.262886015</v>
      </c>
      <c r="C33" s="1" t="s">
        <v>69</v>
      </c>
      <c r="D33" s="16" t="n">
        <v>32592.1300000001</v>
      </c>
      <c r="E33" s="1" t="n">
        <v>1.25733831060231</v>
      </c>
      <c r="F33" s="16" t="n">
        <v>93000</v>
      </c>
      <c r="G33" s="1" t="n">
        <v>90954.4409860146</v>
      </c>
      <c r="H33" s="18" t="n">
        <f aca="false">(G33+G32)/2</f>
        <v>96713.7190563058</v>
      </c>
      <c r="I33" s="18" t="n">
        <f aca="false">H33+I32</f>
        <v>844188.086895634</v>
      </c>
      <c r="J33" s="17" t="n">
        <v>1.4692</v>
      </c>
      <c r="K33" s="18" t="n">
        <f aca="false">J33*F33</f>
        <v>136635.6</v>
      </c>
      <c r="L33" s="18" t="n">
        <f aca="false">(K33)-D33-(D33*0.01)</f>
        <v>103717.5487</v>
      </c>
      <c r="M33" s="18" t="n">
        <f aca="false">(L33+L32)/2</f>
        <v>110144.0177</v>
      </c>
      <c r="N33" s="18" t="n">
        <f aca="false">M33+N32</f>
        <v>986351.207746141</v>
      </c>
      <c r="O33" s="1" t="n">
        <v>0.348270529891256</v>
      </c>
      <c r="P33" s="1" t="n">
        <v>32389.1592798868</v>
      </c>
      <c r="Q33" s="18" t="n">
        <f aca="false">(P33+P32)/2</f>
        <v>33755.5573095588</v>
      </c>
      <c r="R33" s="18" t="n">
        <f aca="false">Q33+R32</f>
        <v>355471.159781352</v>
      </c>
    </row>
    <row r="34" customFormat="false" ht="12.8" hidden="false" customHeight="false" outlineLevel="0" collapsed="false">
      <c r="A34" s="5" t="n">
        <v>45717</v>
      </c>
      <c r="B34" s="16" t="n">
        <v>98253.9882269802</v>
      </c>
      <c r="C34" s="16" t="s">
        <v>70</v>
      </c>
      <c r="D34" s="16" t="n">
        <v>32225.9300000001</v>
      </c>
      <c r="E34" s="1" t="n">
        <v>1.25733831060231</v>
      </c>
      <c r="F34" s="16" t="n">
        <v>78000</v>
      </c>
      <c r="G34" s="1" t="n">
        <v>71965.6274269802</v>
      </c>
      <c r="H34" s="18" t="n">
        <f aca="false">(G34+G33)/2</f>
        <v>81460.0342064974</v>
      </c>
      <c r="I34" s="18" t="n">
        <f aca="false">H34+I33</f>
        <v>925648.121102131</v>
      </c>
      <c r="J34" s="17" t="n">
        <v>1.4692</v>
      </c>
      <c r="K34" s="18" t="n">
        <f aca="false">J34*F34</f>
        <v>114597.6</v>
      </c>
      <c r="L34" s="18" t="n">
        <f aca="false">(K34)-D34-(D34*0.01)</f>
        <v>82049.4106999999</v>
      </c>
      <c r="M34" s="18" t="n">
        <f aca="false">(L34+L33)/2</f>
        <v>92883.4797</v>
      </c>
      <c r="N34" s="18" t="n">
        <f aca="false">M34+N33</f>
        <v>1079234.68744614</v>
      </c>
      <c r="O34" s="1" t="n">
        <v>0.352965401686128</v>
      </c>
      <c r="P34" s="1" t="n">
        <v>27531.301331518</v>
      </c>
      <c r="Q34" s="18" t="n">
        <f aca="false">(P34+P33)/2</f>
        <v>29960.2303057024</v>
      </c>
      <c r="R34" s="18" t="n">
        <f aca="false">Q34+R33</f>
        <v>385431.390087055</v>
      </c>
    </row>
    <row r="35" customFormat="false" ht="12.8" hidden="false" customHeight="false" outlineLevel="0" collapsed="false">
      <c r="A35" s="5" t="n">
        <v>45748</v>
      </c>
      <c r="B35" s="16" t="n">
        <v>92858.4349845709</v>
      </c>
      <c r="C35" s="16" t="s">
        <v>71</v>
      </c>
      <c r="D35" s="16" t="n">
        <v>31859.7300000001</v>
      </c>
      <c r="E35" s="1" t="n">
        <v>1.24720317546717</v>
      </c>
      <c r="F35" s="16" t="n">
        <v>74000</v>
      </c>
      <c r="G35" s="1" t="n">
        <v>66808.7169845709</v>
      </c>
      <c r="H35" s="18" t="n">
        <f aca="false">(G35+G34)/2</f>
        <v>69387.1722057755</v>
      </c>
      <c r="I35" s="18" t="n">
        <f aca="false">H35+I34</f>
        <v>995035.293307907</v>
      </c>
      <c r="J35" s="17" t="n">
        <v>1.4692</v>
      </c>
      <c r="K35" s="18" t="n">
        <f aca="false">J35*F35</f>
        <v>108720.8</v>
      </c>
      <c r="L35" s="18" t="n">
        <f aca="false">(K35)-D35-(D35*0.01)</f>
        <v>76542.4726999999</v>
      </c>
      <c r="M35" s="18" t="n">
        <f aca="false">(L35+L34)/2</f>
        <v>79295.9416999999</v>
      </c>
      <c r="N35" s="18" t="n">
        <f aca="false">M35+N34</f>
        <v>1158530.62914614</v>
      </c>
      <c r="O35" s="1" t="n">
        <v>0.357914050334776</v>
      </c>
      <c r="P35" s="1" t="n">
        <v>26485.6397247735</v>
      </c>
      <c r="Q35" s="18" t="n">
        <f aca="false">(P35+P34)/2</f>
        <v>27008.4705281457</v>
      </c>
      <c r="R35" s="18" t="n">
        <f aca="false">Q35+R34</f>
        <v>412439.8606152</v>
      </c>
    </row>
    <row r="36" customFormat="false" ht="12.8" hidden="false" customHeight="false" outlineLevel="0" collapsed="false">
      <c r="A36" s="5" t="n">
        <v>45778</v>
      </c>
      <c r="B36" s="16" t="n">
        <v>117436.298493914</v>
      </c>
      <c r="C36" s="16" t="s">
        <v>72</v>
      </c>
      <c r="D36" s="16" t="n">
        <v>31493.5300000001</v>
      </c>
      <c r="E36" s="1" t="n">
        <v>1.24720317546717</v>
      </c>
      <c r="F36" s="16" t="n">
        <v>94000</v>
      </c>
      <c r="G36" s="1" t="n">
        <v>91626.415093914</v>
      </c>
      <c r="H36" s="18" t="n">
        <f aca="false">(G36+G35)/2</f>
        <v>79217.5660392424</v>
      </c>
      <c r="I36" s="18" t="n">
        <f aca="false">H36+I35</f>
        <v>1074252.85934715</v>
      </c>
      <c r="J36" s="17" t="n">
        <v>1.4692</v>
      </c>
      <c r="K36" s="18" t="n">
        <f aca="false">J36*F36</f>
        <v>138104.8</v>
      </c>
      <c r="L36" s="18" t="n">
        <f aca="false">(K36)-D36-(D36*0.01)</f>
        <v>106296.3347</v>
      </c>
      <c r="M36" s="18" t="n">
        <f aca="false">(L36+L35)/2</f>
        <v>91419.4036999999</v>
      </c>
      <c r="N36" s="18" t="n">
        <f aca="false">M36+N35</f>
        <v>1249950.03284614</v>
      </c>
      <c r="O36" s="1" t="n">
        <v>0.361809795015627</v>
      </c>
      <c r="P36" s="1" t="n">
        <v>34010.1207314689</v>
      </c>
      <c r="Q36" s="18" t="n">
        <f aca="false">(P36+P35)/2</f>
        <v>30247.8802281212</v>
      </c>
      <c r="R36" s="18" t="n">
        <f aca="false">Q36+R35</f>
        <v>442687.740843322</v>
      </c>
    </row>
    <row r="37" customFormat="false" ht="12.8" hidden="false" customHeight="false" outlineLevel="0" collapsed="false">
      <c r="A37" s="5" t="n">
        <v>45809</v>
      </c>
      <c r="B37" s="16" t="n">
        <v>112081.285792045</v>
      </c>
      <c r="C37" s="16" t="s">
        <v>73</v>
      </c>
      <c r="D37" s="1" t="n">
        <v>31127.3300000001</v>
      </c>
      <c r="E37" s="1" t="n">
        <v>1.23886984213384</v>
      </c>
      <c r="F37" s="16" t="n">
        <v>90000</v>
      </c>
      <c r="G37" s="1" t="n">
        <v>86512.4287920453</v>
      </c>
      <c r="H37" s="18" t="n">
        <f aca="false">(G37+G36)/2</f>
        <v>89069.4219429797</v>
      </c>
      <c r="I37" s="18" t="n">
        <f aca="false">H37+I36</f>
        <v>1163322.28129013</v>
      </c>
      <c r="J37" s="17" t="n">
        <v>1.4692</v>
      </c>
      <c r="K37" s="18" t="n">
        <f aca="false">J37*F37</f>
        <v>132228</v>
      </c>
      <c r="L37" s="18" t="n">
        <f aca="false">(K37)-D37-(D37*0.01)</f>
        <v>100789.3967</v>
      </c>
      <c r="M37" s="18" t="n">
        <f aca="false">(L37+L36)/2</f>
        <v>103542.8657</v>
      </c>
      <c r="N37" s="18" t="n">
        <f aca="false">M37+N36</f>
        <v>1353492.89854614</v>
      </c>
      <c r="O37" s="1" t="n">
        <v>0.365878683904516</v>
      </c>
      <c r="P37" s="1" t="n">
        <v>32929.0815514064</v>
      </c>
      <c r="Q37" s="18" t="n">
        <f aca="false">(P37+P36)/2</f>
        <v>33469.6011414377</v>
      </c>
      <c r="R37" s="18" t="n">
        <f aca="false">Q37+R36</f>
        <v>476157.341984759</v>
      </c>
    </row>
    <row r="38" customFormat="false" ht="12.8" hidden="false" customHeight="false" outlineLevel="0" collapsed="false">
      <c r="A38" s="5" t="n">
        <v>45839</v>
      </c>
      <c r="B38" s="16" t="n">
        <v>126581.523897652</v>
      </c>
      <c r="C38" s="16" t="n">
        <v>25075.87</v>
      </c>
      <c r="D38" s="16" t="n">
        <v>30761.1300000001</v>
      </c>
      <c r="E38" s="1" t="n">
        <v>1.23886984213384</v>
      </c>
      <c r="F38" s="16" t="n">
        <v>102000</v>
      </c>
      <c r="G38" s="1" t="n">
        <v>101254.895197652</v>
      </c>
      <c r="H38" s="18" t="n">
        <f aca="false">(G38+G37)/2</f>
        <v>93883.6619948487</v>
      </c>
      <c r="I38" s="18" t="n">
        <f aca="false">H38+I37</f>
        <v>1257205.94328498</v>
      </c>
      <c r="J38" s="17" t="n">
        <v>1.4692</v>
      </c>
      <c r="K38" s="18" t="n">
        <f aca="false">J38*F38</f>
        <v>149858.4</v>
      </c>
      <c r="L38" s="18" t="n">
        <f aca="false">(K38)-D38-(D38*0.01)</f>
        <v>118789.6587</v>
      </c>
      <c r="M38" s="18" t="n">
        <f aca="false">(L38+L37)/2</f>
        <v>109789.5277</v>
      </c>
      <c r="N38" s="18" t="n">
        <f aca="false">M38+N37</f>
        <v>1463282.42624614</v>
      </c>
      <c r="O38" s="1" t="n">
        <v>0.369468879982947</v>
      </c>
      <c r="P38" s="1" t="n">
        <v>37685.8257582606</v>
      </c>
      <c r="Q38" s="18" t="n">
        <f aca="false">(P38+P37)/2</f>
        <v>35307.4536548335</v>
      </c>
      <c r="R38" s="18" t="n">
        <f aca="false">Q38+R37</f>
        <v>511464.795639593</v>
      </c>
    </row>
    <row r="39" customFormat="false" ht="12.8" hidden="false" customHeight="false" outlineLevel="0" collapsed="false">
      <c r="A39" s="5" t="n">
        <v>45870</v>
      </c>
      <c r="B39" s="1" t="n">
        <v>123737.584213384</v>
      </c>
      <c r="C39" s="1" t="n">
        <v>24834.93</v>
      </c>
      <c r="D39" s="1" t="n">
        <v>30394.9300000001</v>
      </c>
      <c r="E39" s="1" t="n">
        <v>1.23136984213384</v>
      </c>
      <c r="F39" s="1" t="n">
        <v>100000</v>
      </c>
      <c r="G39" s="1" t="n">
        <v>98654.304913384</v>
      </c>
      <c r="H39" s="18" t="n">
        <f aca="false">(G39+G38)/2</f>
        <v>99954.600055518</v>
      </c>
      <c r="I39" s="18" t="n">
        <f aca="false">H39+I38</f>
        <v>1357160.5433405</v>
      </c>
      <c r="J39" s="17" t="n">
        <v>1.4692</v>
      </c>
      <c r="K39" s="18" t="n">
        <f aca="false">J39*F39</f>
        <v>146920</v>
      </c>
      <c r="L39" s="18" t="n">
        <f aca="false">(K39)-D39-(D39*0.01)</f>
        <v>116221.1207</v>
      </c>
      <c r="M39" s="18" t="n">
        <f aca="false">(L39+L38)/2</f>
        <v>117505.3897</v>
      </c>
      <c r="N39" s="18" t="n">
        <f aca="false">M39+N38</f>
        <v>1580787.81594614</v>
      </c>
      <c r="O39" s="1" t="n">
        <v>0.373130879982947</v>
      </c>
      <c r="P39" s="1" t="n">
        <v>37313.0879982947</v>
      </c>
      <c r="Q39" s="18" t="n">
        <f aca="false">(P39+P38)/2</f>
        <v>37499.4568782777</v>
      </c>
      <c r="R39" s="18" t="n">
        <f aca="false">Q39+R38</f>
        <v>548964.252517871</v>
      </c>
    </row>
    <row r="40" customFormat="false" ht="12.8" hidden="false" customHeight="false" outlineLevel="0" collapsed="false">
      <c r="A40" s="5" t="n">
        <v>45901</v>
      </c>
      <c r="B40" s="16" t="n">
        <v>120908.644529116</v>
      </c>
      <c r="C40" s="16" t="n">
        <v>24592.7</v>
      </c>
      <c r="D40" s="1" t="n">
        <v>30028.7300000001</v>
      </c>
      <c r="E40" s="1" t="n">
        <v>1.23136984213384</v>
      </c>
      <c r="F40" s="16" t="n">
        <v>98000</v>
      </c>
      <c r="G40" s="1" t="n">
        <v>96070.0175291163</v>
      </c>
      <c r="H40" s="18" t="n">
        <f aca="false">(G39+G39)/2</f>
        <v>98654.304913384</v>
      </c>
      <c r="I40" s="18" t="n">
        <f aca="false">H40+I39</f>
        <v>1455814.84825388</v>
      </c>
      <c r="J40" s="17" t="n">
        <v>1.4692</v>
      </c>
      <c r="K40" s="18" t="n">
        <f aca="false">J40*F40</f>
        <v>143981.6</v>
      </c>
      <c r="L40" s="18" t="n">
        <f aca="false">(K40)-D40-(D40*0.01)</f>
        <v>113652.5827</v>
      </c>
      <c r="M40" s="18" t="n">
        <f aca="false">(L40+L39)/2</f>
        <v>114936.8517</v>
      </c>
      <c r="N40" s="18" t="n">
        <f aca="false">M40+N39</f>
        <v>1695724.66764614</v>
      </c>
      <c r="O40" s="1" t="n">
        <v>0.376867614676825</v>
      </c>
      <c r="P40" s="1" t="n">
        <v>36933.0262383288</v>
      </c>
      <c r="Q40" s="18" t="n">
        <f aca="false">(P40+P39)/2</f>
        <v>37123.0571183118</v>
      </c>
      <c r="R40" s="18" t="n">
        <f aca="false">Q40+R39</f>
        <v>586087.309636182</v>
      </c>
    </row>
    <row r="41" customFormat="false" ht="12.8" hidden="false" customHeight="false" outlineLevel="0" collapsed="false">
      <c r="A41" s="5" t="n">
        <v>45931</v>
      </c>
      <c r="B41" s="16" t="n">
        <v>116848.335002715</v>
      </c>
      <c r="C41" s="16" t="n">
        <v>24349.26</v>
      </c>
      <c r="D41" s="16" t="n">
        <v>29662.5300000001</v>
      </c>
      <c r="E41" s="1" t="n">
        <v>1.22347510529173</v>
      </c>
      <c r="F41" s="16" t="n">
        <v>95000</v>
      </c>
      <c r="G41" s="1" t="n">
        <v>92255.5824027148</v>
      </c>
      <c r="H41" s="18" t="n">
        <f aca="false">(G40+G39)/2</f>
        <v>97362.1612212502</v>
      </c>
      <c r="I41" s="18" t="n">
        <f aca="false">H41+I40</f>
        <v>1553177.00947513</v>
      </c>
      <c r="J41" s="17" t="n">
        <v>1.4692</v>
      </c>
      <c r="K41" s="18" t="n">
        <f aca="false">J41*F41</f>
        <v>139574</v>
      </c>
      <c r="L41" s="18" t="n">
        <f aca="false">(K41)-D41-(D41*0.01)</f>
        <v>109614.8447</v>
      </c>
      <c r="M41" s="18" t="n">
        <f aca="false">(L41+L40)/2</f>
        <v>111633.7137</v>
      </c>
      <c r="N41" s="18" t="n">
        <f aca="false">M41+N40</f>
        <v>1807358.38134614</v>
      </c>
      <c r="O41" s="1" t="n">
        <v>0.38072235151893</v>
      </c>
      <c r="P41" s="1" t="n">
        <v>36168.6233942984</v>
      </c>
      <c r="Q41" s="18" t="n">
        <f aca="false">(P41+P40)/2</f>
        <v>36550.8248163136</v>
      </c>
      <c r="R41" s="18" t="n">
        <f aca="false">Q41+R40</f>
        <v>622638.134452496</v>
      </c>
    </row>
    <row r="42" customFormat="false" ht="12.8" hidden="false" customHeight="false" outlineLevel="0" collapsed="false">
      <c r="A42" s="5" t="n">
        <v>45962</v>
      </c>
      <c r="B42" s="16" t="n">
        <v>98130.0084233388</v>
      </c>
      <c r="C42" s="16" t="n">
        <v>24104.6</v>
      </c>
      <c r="D42" s="16" t="n">
        <v>29296.3300000001</v>
      </c>
      <c r="E42" s="1" t="n">
        <v>1.22347510529173</v>
      </c>
      <c r="F42" s="16" t="n">
        <v>80000</v>
      </c>
      <c r="G42" s="1" t="n">
        <v>73784.3624233388</v>
      </c>
      <c r="H42" s="18" t="n">
        <f aca="false">(G42+G40)/2</f>
        <v>84927.1899762276</v>
      </c>
      <c r="I42" s="18" t="n">
        <f aca="false">H42+I41</f>
        <v>1638104.19945136</v>
      </c>
      <c r="J42" s="17" t="n">
        <v>1.4692</v>
      </c>
      <c r="K42" s="18" t="n">
        <f aca="false">J42*F42</f>
        <v>117536</v>
      </c>
      <c r="L42" s="18" t="n">
        <f aca="false">(K42)-D42-(D42*0.01)</f>
        <v>87946.7066999999</v>
      </c>
      <c r="M42" s="18" t="n">
        <f aca="false">(L42+L41)/2</f>
        <v>98780.7756999999</v>
      </c>
      <c r="N42" s="18" t="n">
        <f aca="false">M42+N41</f>
        <v>1906139.15704614</v>
      </c>
      <c r="O42" s="1" t="n">
        <v>0.38529985151893</v>
      </c>
      <c r="P42" s="1" t="n">
        <v>30823.9881215144</v>
      </c>
      <c r="Q42" s="18" t="n">
        <f aca="false">(P42+P41)/2</f>
        <v>33496.3057579064</v>
      </c>
      <c r="R42" s="18" t="n">
        <f aca="false">Q42+R41</f>
        <v>656134.440210402</v>
      </c>
    </row>
    <row r="43" customFormat="false" ht="12.8" hidden="false" customHeight="false" outlineLevel="0" collapsed="false">
      <c r="A43" s="5" t="n">
        <v>45992</v>
      </c>
      <c r="B43" s="16" t="n">
        <v>91646.4328968801</v>
      </c>
      <c r="C43" s="1" t="n">
        <v>23858.72</v>
      </c>
      <c r="D43" s="16" t="n">
        <v>28930.1300000001</v>
      </c>
      <c r="E43" s="1" t="n">
        <v>1.21347510529173</v>
      </c>
      <c r="F43" s="16" t="n">
        <v>75000</v>
      </c>
      <c r="G43" s="1" t="n">
        <v>67549.1256968801</v>
      </c>
      <c r="H43" s="18" t="n">
        <f aca="false">(G41+G42)/2</f>
        <v>83019.9724130268</v>
      </c>
      <c r="I43" s="18" t="n">
        <f aca="false">H43+I42</f>
        <v>1721124.17186439</v>
      </c>
      <c r="J43" s="17" t="n">
        <v>1.4692</v>
      </c>
      <c r="K43" s="18" t="n">
        <f aca="false">J43*F43</f>
        <v>110190</v>
      </c>
      <c r="L43" s="18" t="n">
        <f aca="false">(K43)-D43-(D43*0.01)</f>
        <v>80970.5686999999</v>
      </c>
      <c r="M43" s="18" t="n">
        <f aca="false">(L43+L42)/2</f>
        <v>84458.6376999999</v>
      </c>
      <c r="N43" s="18" t="n">
        <f aca="false">M43+N42</f>
        <v>1990597.79474614</v>
      </c>
      <c r="O43" s="1" t="n">
        <v>0.390182518185597</v>
      </c>
      <c r="P43" s="1" t="n">
        <v>29263.6888639198</v>
      </c>
      <c r="Q43" s="18" t="n">
        <f aca="false">(P43+P42)/2</f>
        <v>30043.8384927171</v>
      </c>
      <c r="R43" s="18" t="n">
        <f aca="false">Q43+R42</f>
        <v>686178.27870312</v>
      </c>
    </row>
    <row r="44" customFormat="false" ht="12.8" hidden="false" customHeight="false" outlineLevel="0" collapsed="false">
      <c r="A44" s="5" t="n">
        <v>46023</v>
      </c>
      <c r="B44" s="16" t="n">
        <v>97347.6084233388</v>
      </c>
      <c r="C44" s="16" t="n">
        <v>23611.61</v>
      </c>
      <c r="D44" s="16" t="n">
        <v>28563.9300000001</v>
      </c>
      <c r="E44" s="1" t="n">
        <v>1.21347510529173</v>
      </c>
      <c r="F44" s="16" t="n">
        <v>80000</v>
      </c>
      <c r="G44" s="1" t="n">
        <v>73499.8823233388</v>
      </c>
      <c r="H44" s="18" t="n">
        <f aca="false">(G42+G41)/2</f>
        <v>83019.9724130268</v>
      </c>
      <c r="I44" s="18" t="n">
        <f aca="false">H44+I43</f>
        <v>1804144.14427741</v>
      </c>
      <c r="J44" s="17" t="n">
        <v>1.4692</v>
      </c>
      <c r="K44" s="18" t="n">
        <f aca="false">J44*F44</f>
        <v>117536</v>
      </c>
      <c r="L44" s="18" t="n">
        <f aca="false">(K44)-D44-(D44*0.01)</f>
        <v>88686.4306999999</v>
      </c>
      <c r="M44" s="18" t="n">
        <f aca="false">(L44+L43)/2</f>
        <v>84828.4996999999</v>
      </c>
      <c r="N44" s="18" t="n">
        <f aca="false">M44+N43</f>
        <v>2075426.29444614</v>
      </c>
      <c r="O44" s="1" t="n">
        <v>0.394760018185597</v>
      </c>
      <c r="P44" s="1" t="n">
        <v>31580.8014548477</v>
      </c>
      <c r="Q44" s="18" t="n">
        <f aca="false">(P44+P43)/2</f>
        <v>30422.2451593838</v>
      </c>
      <c r="R44" s="18" t="n">
        <f aca="false">Q44+R43</f>
        <v>716600.523862503</v>
      </c>
    </row>
    <row r="45" customFormat="false" ht="12.8" hidden="false" customHeight="false" outlineLevel="0" collapsed="false">
      <c r="A45" s="5" t="n">
        <v>46054</v>
      </c>
      <c r="B45" s="16" t="n">
        <v>69071.4810016289</v>
      </c>
      <c r="C45" s="16" t="n">
        <v>23363.27</v>
      </c>
      <c r="D45" s="16" t="n">
        <v>28197.7300000001</v>
      </c>
      <c r="E45" s="1" t="n">
        <v>1.20031721055489</v>
      </c>
      <c r="F45" s="16" t="n">
        <v>57000</v>
      </c>
      <c r="G45" s="1" t="n">
        <v>45474.5783016289</v>
      </c>
      <c r="H45" s="18" t="n">
        <f aca="false">(G45+G42)/2</f>
        <v>59629.4703624838</v>
      </c>
      <c r="I45" s="18" t="n">
        <f aca="false">H45+I44</f>
        <v>1863773.6146399</v>
      </c>
      <c r="J45" s="17" t="n">
        <v>1.4692</v>
      </c>
      <c r="K45" s="18" t="n">
        <f aca="false">J45*F45</f>
        <v>83744.4</v>
      </c>
      <c r="L45" s="18" t="n">
        <f aca="false">(K45)-D45-(D45*0.01)</f>
        <v>55264.6926999999</v>
      </c>
      <c r="M45" s="18" t="n">
        <f aca="false">(L45+L44)/2</f>
        <v>71975.5616999999</v>
      </c>
      <c r="N45" s="18" t="n">
        <f aca="false">M45+N44</f>
        <v>2147401.85614614</v>
      </c>
      <c r="O45" s="1" t="n">
        <v>0.401184579589106</v>
      </c>
      <c r="P45" s="1" t="n">
        <v>22867.521036579</v>
      </c>
      <c r="Q45" s="18" t="n">
        <f aca="false">(P45+P44)/2</f>
        <v>27224.1612457134</v>
      </c>
      <c r="R45" s="18" t="n">
        <f aca="false">Q45+R44</f>
        <v>743824.685108217</v>
      </c>
    </row>
    <row r="46" customFormat="false" ht="12.8" hidden="false" customHeight="false" outlineLevel="0" collapsed="false">
      <c r="A46" s="5" t="n">
        <v>46082</v>
      </c>
      <c r="B46" s="16" t="n">
        <v>72306.2326332936</v>
      </c>
      <c r="C46" s="16" t="n">
        <v>23113.69</v>
      </c>
      <c r="D46" s="1" t="n">
        <v>27831.5300000001</v>
      </c>
      <c r="E46" s="1" t="n">
        <v>1.20031721055489</v>
      </c>
      <c r="F46" s="16" t="n">
        <v>60000</v>
      </c>
      <c r="G46" s="1" t="n">
        <v>48961.4057332936</v>
      </c>
      <c r="H46" s="18" t="n">
        <f aca="false">(G43+G45)/2</f>
        <v>56511.8519992545</v>
      </c>
      <c r="I46" s="18" t="n">
        <f aca="false">H46+I45</f>
        <v>1920285.46663915</v>
      </c>
      <c r="J46" s="17" t="n">
        <v>1.4692</v>
      </c>
      <c r="K46" s="18" t="n">
        <f aca="false">J46*F46</f>
        <v>88152</v>
      </c>
      <c r="L46" s="18" t="n">
        <f aca="false">(K46)-D46-(D46*0.01)</f>
        <v>60042.1546999999</v>
      </c>
      <c r="M46" s="18" t="n">
        <f aca="false">(L46+L45)/2</f>
        <v>57653.4236999999</v>
      </c>
      <c r="N46" s="18" t="n">
        <f aca="false">M46+N45</f>
        <v>2205055.27984614</v>
      </c>
      <c r="O46" s="1" t="n">
        <v>0.407287912922439</v>
      </c>
      <c r="P46" s="1" t="n">
        <v>24437.2747753463</v>
      </c>
      <c r="Q46" s="18" t="n">
        <f aca="false">(P46+P45)/2</f>
        <v>23652.3979059627</v>
      </c>
      <c r="R46" s="18" t="n">
        <f aca="false">Q46+R45</f>
        <v>767477.083014179</v>
      </c>
    </row>
    <row r="47" customFormat="false" ht="12.8" hidden="false" customHeight="false" outlineLevel="0" collapsed="false">
      <c r="A47" s="5" t="n">
        <v>46113</v>
      </c>
      <c r="B47" s="16" t="n">
        <v>76741.3014755131</v>
      </c>
      <c r="C47" s="16" t="n">
        <v>22862.87</v>
      </c>
      <c r="D47" s="1" t="n">
        <v>27465.3300000001</v>
      </c>
      <c r="E47" s="1" t="n">
        <v>1.18859846055489</v>
      </c>
      <c r="F47" s="16" t="n">
        <v>64000</v>
      </c>
      <c r="G47" s="1" t="n">
        <v>53649.8027755131</v>
      </c>
      <c r="H47" s="18" t="n">
        <f aca="false">(G44+G43)/2</f>
        <v>70524.5040101094</v>
      </c>
      <c r="I47" s="18" t="n">
        <f aca="false">H47+I46</f>
        <v>1990809.97064926</v>
      </c>
      <c r="J47" s="17" t="n">
        <v>1.4692</v>
      </c>
      <c r="K47" s="18" t="n">
        <f aca="false">J47*F47</f>
        <v>94028.8</v>
      </c>
      <c r="L47" s="18" t="n">
        <f aca="false">(K47)-D47-(D47*0.01)</f>
        <v>66288.8166999999</v>
      </c>
      <c r="M47" s="18" t="n">
        <f aca="false">(L47+L46)/2</f>
        <v>63165.4856999999</v>
      </c>
      <c r="N47" s="18" t="n">
        <f aca="false">M47+N46</f>
        <v>2268220.76554614</v>
      </c>
      <c r="O47" s="1" t="n">
        <v>0.413009787922439</v>
      </c>
      <c r="P47" s="1" t="n">
        <v>26432.6264270361</v>
      </c>
      <c r="Q47" s="18" t="n">
        <f aca="false">(P47+P46)/2</f>
        <v>25434.9506011912</v>
      </c>
      <c r="R47" s="18" t="n">
        <f aca="false">Q47+R46</f>
        <v>792912.033615371</v>
      </c>
    </row>
    <row r="48" customFormat="false" ht="12.8" hidden="false" customHeight="false" outlineLevel="0" collapsed="false">
      <c r="A48" s="5" t="n">
        <v>46143</v>
      </c>
      <c r="B48" s="16" t="n">
        <v>78752.2983966229</v>
      </c>
      <c r="C48" s="1" t="n">
        <v>22610.79</v>
      </c>
      <c r="D48" s="16" t="n">
        <v>27099.1300000001</v>
      </c>
      <c r="E48" s="1" t="n">
        <v>1.18859846055489</v>
      </c>
      <c r="F48" s="16" t="n">
        <v>66000</v>
      </c>
      <c r="G48" s="1" t="n">
        <v>55915.4004966229</v>
      </c>
      <c r="H48" s="18" t="n">
        <f aca="false">(G48+G44)/2</f>
        <v>64707.6414099808</v>
      </c>
      <c r="I48" s="18" t="n">
        <f aca="false">H48+I47</f>
        <v>2055517.61205924</v>
      </c>
      <c r="J48" s="17" t="n">
        <v>1.4692</v>
      </c>
      <c r="K48" s="18" t="n">
        <f aca="false">J48*F48</f>
        <v>96967.2</v>
      </c>
      <c r="L48" s="18" t="n">
        <f aca="false">(K48)-D48-(D48*0.01)</f>
        <v>69597.0786999999</v>
      </c>
      <c r="M48" s="18" t="n">
        <f aca="false">(L48+L47)/2</f>
        <v>67942.9476999999</v>
      </c>
      <c r="N48" s="18" t="n">
        <f aca="false">M48+N47</f>
        <v>2336163.71324614</v>
      </c>
      <c r="O48" s="1" t="n">
        <v>0.418558272770924</v>
      </c>
      <c r="P48" s="1" t="n">
        <v>27624.846002881</v>
      </c>
      <c r="Q48" s="18" t="n">
        <f aca="false">(P48+P47)/2</f>
        <v>27028.7362149585</v>
      </c>
      <c r="R48" s="18" t="n">
        <f aca="false">Q48+R47</f>
        <v>819940.769830329</v>
      </c>
    </row>
    <row r="49" customFormat="false" ht="12.8" hidden="false" customHeight="false" outlineLevel="0" collapsed="false">
      <c r="A49" s="5" t="n">
        <v>46174</v>
      </c>
      <c r="B49" s="16" t="n">
        <v>65311.5153305191</v>
      </c>
      <c r="C49" s="1" t="n">
        <v>22357.46</v>
      </c>
      <c r="D49" s="16" t="n">
        <v>26732.9300000001</v>
      </c>
      <c r="E49" s="1" t="n">
        <v>1.17496209691853</v>
      </c>
      <c r="F49" s="16" t="n">
        <v>55000</v>
      </c>
      <c r="G49" s="1" t="n">
        <v>42730.4807305191</v>
      </c>
      <c r="H49" s="18" t="n">
        <f aca="false">(G45+G48)/2</f>
        <v>50694.9893991259</v>
      </c>
      <c r="I49" s="18" t="n">
        <f aca="false">H49+I48</f>
        <v>2106212.60145837</v>
      </c>
      <c r="J49" s="17" t="n">
        <v>1.4692</v>
      </c>
      <c r="K49" s="18" t="n">
        <f aca="false">J49*F49</f>
        <v>80806</v>
      </c>
      <c r="L49" s="18" t="n">
        <f aca="false">(K49)-D49-(D49*0.01)</f>
        <v>53805.7406999999</v>
      </c>
      <c r="M49" s="18" t="n">
        <f aca="false">(L49+L48)/2</f>
        <v>61701.4096999999</v>
      </c>
      <c r="N49" s="18" t="n">
        <f aca="false">M49+N48</f>
        <v>2397865.12294614</v>
      </c>
      <c r="O49" s="1" t="n">
        <v>0.425216454589106</v>
      </c>
      <c r="P49" s="1" t="n">
        <v>23386.9050024008</v>
      </c>
      <c r="Q49" s="18" t="n">
        <f aca="false">(P49+P48)/2</f>
        <v>25505.8755026409</v>
      </c>
      <c r="R49" s="18" t="n">
        <f aca="false">Q49+R48</f>
        <v>845446.64533297</v>
      </c>
    </row>
    <row r="50" customFormat="false" ht="12.8" hidden="false" customHeight="false" outlineLevel="0" collapsed="false">
      <c r="A50" s="5" t="n">
        <v>46204</v>
      </c>
      <c r="B50" s="16" t="n">
        <v>67295.2395243562</v>
      </c>
      <c r="C50" s="1" t="n">
        <v>22102.86</v>
      </c>
      <c r="D50" s="16" t="n">
        <v>26366.7300000001</v>
      </c>
      <c r="E50" s="1" t="n">
        <v>1.17496209691853</v>
      </c>
      <c r="F50" s="16" t="n">
        <v>57000</v>
      </c>
      <c r="G50" s="1" t="n">
        <v>44971.3509243562</v>
      </c>
      <c r="H50" s="18" t="n">
        <f aca="false">(G46+G45)/2</f>
        <v>47217.9920174612</v>
      </c>
      <c r="I50" s="18" t="n">
        <f aca="false">H50+I49</f>
        <v>2153430.59347583</v>
      </c>
      <c r="J50" s="17" t="n">
        <v>1.4692</v>
      </c>
      <c r="K50" s="18" t="n">
        <f aca="false">J50*F50</f>
        <v>83744.4</v>
      </c>
      <c r="L50" s="18" t="n">
        <f aca="false">(K50)-D50-(D50*0.01)</f>
        <v>57114.0026999999</v>
      </c>
      <c r="M50" s="18" t="n">
        <f aca="false">(L50+L49)/2</f>
        <v>55459.8716999999</v>
      </c>
      <c r="N50" s="18" t="n">
        <f aca="false">M50+N49</f>
        <v>2453324.99464614</v>
      </c>
      <c r="O50" s="1" t="n">
        <v>0.431641015992614</v>
      </c>
      <c r="P50" s="1" t="n">
        <v>24603.537911579</v>
      </c>
      <c r="Q50" s="18" t="n">
        <f aca="false">(P50+P49)/2</f>
        <v>23995.2214569899</v>
      </c>
      <c r="R50" s="18" t="n">
        <f aca="false">Q50+R49</f>
        <v>869441.86678996</v>
      </c>
    </row>
    <row r="51" customFormat="false" ht="12.8" hidden="false" customHeight="false" outlineLevel="0" collapsed="false">
      <c r="B51" s="16"/>
      <c r="D51" s="16"/>
      <c r="F51" s="16"/>
    </row>
    <row r="52" customFormat="false" ht="12.8" hidden="false" customHeight="false" outlineLevel="0" collapsed="false">
      <c r="D52" s="16"/>
      <c r="F52" s="16"/>
    </row>
    <row r="53" customFormat="false" ht="12.8" hidden="false" customHeight="false" outlineLevel="0" collapsed="false">
      <c r="D53" s="16"/>
      <c r="F53" s="1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D36" activeCellId="0" sqref="D36"/>
    </sheetView>
  </sheetViews>
  <sheetFormatPr defaultColWidth="11.53515625" defaultRowHeight="12.8" zeroHeight="false" outlineLevelRow="0" outlineLevelCol="0"/>
  <cols>
    <col collapsed="false" customWidth="false" hidden="false" outlineLevel="0" max="16384" min="1" style="1" width="11.53"/>
  </cols>
  <sheetData>
    <row r="1" customFormat="false" ht="12.8" hidden="false" customHeight="false" outlineLevel="0" collapsed="false">
      <c r="A1" s="19" t="s">
        <v>94</v>
      </c>
      <c r="B1" s="19" t="s">
        <v>95</v>
      </c>
      <c r="C1" s="19" t="s">
        <v>96</v>
      </c>
      <c r="D1" s="19" t="s">
        <v>97</v>
      </c>
    </row>
    <row r="2" customFormat="false" ht="12.8" hidden="false" customHeight="false" outlineLevel="0" collapsed="false">
      <c r="A2" s="3" t="n">
        <v>1</v>
      </c>
      <c r="B2" s="8" t="s">
        <v>98</v>
      </c>
      <c r="C2" s="8" t="s">
        <v>99</v>
      </c>
      <c r="D2" s="8" t="s">
        <v>100</v>
      </c>
    </row>
    <row r="3" customFormat="false" ht="12.8" hidden="false" customHeight="false" outlineLevel="0" collapsed="false">
      <c r="A3" s="3" t="n">
        <v>2</v>
      </c>
      <c r="B3" s="8" t="s">
        <v>101</v>
      </c>
      <c r="C3" s="8" t="s">
        <v>102</v>
      </c>
      <c r="D3" s="8" t="s">
        <v>103</v>
      </c>
    </row>
    <row r="4" customFormat="false" ht="12.8" hidden="false" customHeight="false" outlineLevel="0" collapsed="false">
      <c r="A4" s="3" t="n">
        <v>3</v>
      </c>
      <c r="B4" s="8" t="s">
        <v>104</v>
      </c>
      <c r="C4" s="8" t="s">
        <v>105</v>
      </c>
      <c r="D4" s="8" t="s">
        <v>106</v>
      </c>
    </row>
    <row r="5" customFormat="false" ht="12.8" hidden="false" customHeight="false" outlineLevel="0" collapsed="false">
      <c r="A5" s="3" t="n">
        <v>4</v>
      </c>
      <c r="B5" s="8" t="s">
        <v>107</v>
      </c>
      <c r="C5" s="8" t="s">
        <v>108</v>
      </c>
      <c r="D5" s="8" t="s">
        <v>109</v>
      </c>
    </row>
    <row r="6" customFormat="false" ht="12.8" hidden="false" customHeight="false" outlineLevel="0" collapsed="false">
      <c r="A6" s="3" t="n">
        <v>5</v>
      </c>
      <c r="B6" s="8" t="s">
        <v>110</v>
      </c>
      <c r="C6" s="8" t="s">
        <v>111</v>
      </c>
      <c r="D6" s="8" t="s">
        <v>112</v>
      </c>
    </row>
    <row r="7" customFormat="false" ht="12.8" hidden="false" customHeight="false" outlineLevel="0" collapsed="false">
      <c r="A7" s="3" t="n">
        <v>6</v>
      </c>
      <c r="B7" s="8" t="s">
        <v>113</v>
      </c>
      <c r="C7" s="8" t="s">
        <v>114</v>
      </c>
      <c r="D7" s="8" t="s">
        <v>115</v>
      </c>
    </row>
    <row r="8" customFormat="false" ht="12.8" hidden="false" customHeight="false" outlineLevel="0" collapsed="false">
      <c r="A8" s="3" t="n">
        <v>7</v>
      </c>
      <c r="B8" s="8" t="s">
        <v>116</v>
      </c>
      <c r="C8" s="8" t="s">
        <v>117</v>
      </c>
      <c r="D8" s="8" t="s">
        <v>118</v>
      </c>
    </row>
    <row r="9" customFormat="false" ht="12.8" hidden="false" customHeight="false" outlineLevel="0" collapsed="false">
      <c r="A9" s="3" t="n">
        <v>8</v>
      </c>
      <c r="B9" s="8" t="s">
        <v>119</v>
      </c>
      <c r="C9" s="8" t="s">
        <v>120</v>
      </c>
      <c r="D9" s="8" t="s">
        <v>121</v>
      </c>
    </row>
    <row r="10" customFormat="false" ht="12.8" hidden="false" customHeight="false" outlineLevel="0" collapsed="false">
      <c r="A10" s="3" t="n">
        <v>9</v>
      </c>
      <c r="B10" s="8" t="s">
        <v>122</v>
      </c>
      <c r="C10" s="8" t="s">
        <v>123</v>
      </c>
      <c r="D10" s="8" t="s">
        <v>124</v>
      </c>
    </row>
    <row r="11" customFormat="false" ht="12.8" hidden="false" customHeight="false" outlineLevel="0" collapsed="false">
      <c r="A11" s="3" t="n">
        <v>10</v>
      </c>
      <c r="B11" s="8" t="s">
        <v>125</v>
      </c>
      <c r="C11" s="8" t="s">
        <v>126</v>
      </c>
      <c r="D11" s="8" t="s">
        <v>127</v>
      </c>
    </row>
    <row r="12" customFormat="false" ht="12.8" hidden="false" customHeight="false" outlineLevel="0" collapsed="false">
      <c r="A12" s="3" t="n">
        <v>11</v>
      </c>
      <c r="B12" s="8" t="s">
        <v>128</v>
      </c>
      <c r="C12" s="8" t="s">
        <v>129</v>
      </c>
      <c r="D12" s="8" t="s">
        <v>130</v>
      </c>
    </row>
    <row r="13" customFormat="false" ht="12.8" hidden="false" customHeight="false" outlineLevel="0" collapsed="false">
      <c r="A13" s="3" t="n">
        <v>12</v>
      </c>
      <c r="B13" s="8" t="s">
        <v>131</v>
      </c>
      <c r="C13" s="8" t="s">
        <v>132</v>
      </c>
      <c r="D13" s="8" t="s">
        <v>133</v>
      </c>
    </row>
    <row r="14" customFormat="false" ht="12.8" hidden="false" customHeight="false" outlineLevel="0" collapsed="false">
      <c r="A14" s="3" t="n">
        <v>13</v>
      </c>
      <c r="B14" s="8" t="s">
        <v>134</v>
      </c>
      <c r="C14" s="8" t="s">
        <v>135</v>
      </c>
      <c r="D14" s="8" t="s">
        <v>136</v>
      </c>
    </row>
    <row r="15" customFormat="false" ht="12.8" hidden="false" customHeight="false" outlineLevel="0" collapsed="false">
      <c r="A15" s="3" t="n">
        <v>14</v>
      </c>
      <c r="B15" s="8" t="s">
        <v>137</v>
      </c>
      <c r="C15" s="8" t="s">
        <v>138</v>
      </c>
      <c r="D15" s="8" t="s">
        <v>139</v>
      </c>
    </row>
    <row r="16" customFormat="false" ht="12.8" hidden="false" customHeight="false" outlineLevel="0" collapsed="false">
      <c r="A16" s="3" t="n">
        <v>15</v>
      </c>
      <c r="B16" s="8" t="s">
        <v>140</v>
      </c>
      <c r="C16" s="8" t="s">
        <v>141</v>
      </c>
      <c r="D16" s="8" t="s">
        <v>142</v>
      </c>
    </row>
    <row r="17" customFormat="false" ht="12.8" hidden="false" customHeight="false" outlineLevel="0" collapsed="false">
      <c r="A17" s="3" t="n">
        <v>16</v>
      </c>
      <c r="B17" s="8" t="s">
        <v>143</v>
      </c>
      <c r="C17" s="8" t="s">
        <v>144</v>
      </c>
      <c r="D17" s="8" t="s">
        <v>145</v>
      </c>
    </row>
    <row r="18" customFormat="false" ht="12.8" hidden="false" customHeight="false" outlineLevel="0" collapsed="false">
      <c r="A18" s="3" t="n">
        <v>17</v>
      </c>
      <c r="B18" s="8" t="s">
        <v>146</v>
      </c>
      <c r="C18" s="8" t="s">
        <v>147</v>
      </c>
      <c r="D18" s="8" t="s">
        <v>148</v>
      </c>
    </row>
    <row r="19" customFormat="false" ht="12.8" hidden="false" customHeight="false" outlineLevel="0" collapsed="false">
      <c r="A19" s="3" t="n">
        <v>18</v>
      </c>
      <c r="B19" s="8" t="s">
        <v>149</v>
      </c>
      <c r="C19" s="8" t="s">
        <v>150</v>
      </c>
      <c r="D19" s="8" t="s">
        <v>151</v>
      </c>
    </row>
    <row r="20" customFormat="false" ht="12.8" hidden="false" customHeight="false" outlineLevel="0" collapsed="false">
      <c r="A20" s="3" t="n">
        <v>19</v>
      </c>
      <c r="B20" s="8" t="s">
        <v>152</v>
      </c>
      <c r="C20" s="8" t="s">
        <v>153</v>
      </c>
      <c r="D20" s="8" t="s">
        <v>154</v>
      </c>
    </row>
    <row r="21" customFormat="false" ht="12.8" hidden="false" customHeight="false" outlineLevel="0" collapsed="false">
      <c r="A21" s="3" t="n">
        <v>20</v>
      </c>
      <c r="B21" s="8" t="s">
        <v>155</v>
      </c>
      <c r="C21" s="8" t="s">
        <v>156</v>
      </c>
      <c r="D21" s="8" t="s">
        <v>157</v>
      </c>
    </row>
    <row r="22" customFormat="false" ht="12.8" hidden="false" customHeight="false" outlineLevel="0" collapsed="false">
      <c r="A22" s="3" t="n">
        <v>21</v>
      </c>
      <c r="B22" s="8" t="s">
        <v>158</v>
      </c>
      <c r="C22" s="8" t="s">
        <v>159</v>
      </c>
      <c r="D22" s="8" t="s">
        <v>160</v>
      </c>
    </row>
    <row r="23" customFormat="false" ht="12.8" hidden="false" customHeight="false" outlineLevel="0" collapsed="false">
      <c r="A23" s="3" t="n">
        <v>22</v>
      </c>
      <c r="B23" s="8" t="s">
        <v>161</v>
      </c>
      <c r="C23" s="8" t="s">
        <v>162</v>
      </c>
      <c r="D23" s="8" t="s">
        <v>163</v>
      </c>
    </row>
    <row r="24" customFormat="false" ht="12.8" hidden="false" customHeight="false" outlineLevel="0" collapsed="false">
      <c r="A24" s="3" t="n">
        <v>23</v>
      </c>
      <c r="B24" s="8" t="s">
        <v>164</v>
      </c>
      <c r="C24" s="8" t="s">
        <v>165</v>
      </c>
      <c r="D24" s="8" t="s">
        <v>166</v>
      </c>
    </row>
    <row r="25" customFormat="false" ht="12.8" hidden="false" customHeight="false" outlineLevel="0" collapsed="false">
      <c r="A25" s="3" t="n">
        <v>24</v>
      </c>
      <c r="B25" s="8" t="s">
        <v>167</v>
      </c>
      <c r="C25" s="8" t="s">
        <v>168</v>
      </c>
      <c r="D25" s="8" t="s">
        <v>169</v>
      </c>
    </row>
    <row r="26" customFormat="false" ht="12.8" hidden="false" customHeight="false" outlineLevel="0" collapsed="false">
      <c r="A26" s="3" t="n">
        <v>25</v>
      </c>
      <c r="B26" s="8" t="s">
        <v>170</v>
      </c>
      <c r="C26" s="8" t="s">
        <v>171</v>
      </c>
      <c r="D26" s="8" t="s">
        <v>172</v>
      </c>
    </row>
    <row r="27" customFormat="false" ht="12.8" hidden="false" customHeight="false" outlineLevel="0" collapsed="false">
      <c r="A27" s="3" t="n">
        <v>26</v>
      </c>
      <c r="B27" s="8" t="s">
        <v>173</v>
      </c>
      <c r="C27" s="8" t="s">
        <v>174</v>
      </c>
      <c r="D27" s="8" t="s">
        <v>175</v>
      </c>
    </row>
    <row r="28" customFormat="false" ht="12.8" hidden="false" customHeight="false" outlineLevel="0" collapsed="false">
      <c r="A28" s="3" t="n">
        <v>27</v>
      </c>
      <c r="B28" s="8" t="s">
        <v>176</v>
      </c>
      <c r="C28" s="8" t="s">
        <v>177</v>
      </c>
      <c r="D28" s="8" t="s">
        <v>178</v>
      </c>
    </row>
    <row r="29" customFormat="false" ht="12.8" hidden="false" customHeight="false" outlineLevel="0" collapsed="false">
      <c r="A29" s="3" t="n">
        <v>28</v>
      </c>
      <c r="B29" s="8" t="s">
        <v>179</v>
      </c>
      <c r="C29" s="8" t="s">
        <v>180</v>
      </c>
      <c r="D29" s="8" t="s">
        <v>67</v>
      </c>
    </row>
    <row r="30" customFormat="false" ht="12.8" hidden="false" customHeight="false" outlineLevel="0" collapsed="false">
      <c r="A30" s="3" t="n">
        <v>29</v>
      </c>
      <c r="B30" s="8" t="s">
        <v>181</v>
      </c>
      <c r="C30" s="8" t="s">
        <v>182</v>
      </c>
      <c r="D30" s="8" t="s">
        <v>183</v>
      </c>
    </row>
    <row r="31" customFormat="false" ht="12.8" hidden="false" customHeight="false" outlineLevel="0" collapsed="false">
      <c r="A31" s="3" t="n">
        <v>30</v>
      </c>
      <c r="B31" s="8" t="s">
        <v>184</v>
      </c>
      <c r="C31" s="8" t="s">
        <v>185</v>
      </c>
      <c r="D31" s="8" t="s">
        <v>68</v>
      </c>
    </row>
    <row r="32" customFormat="false" ht="12.8" hidden="false" customHeight="false" outlineLevel="0" collapsed="false">
      <c r="A32" s="3" t="n">
        <v>31</v>
      </c>
      <c r="B32" s="8" t="s">
        <v>186</v>
      </c>
      <c r="C32" s="8" t="s">
        <v>187</v>
      </c>
      <c r="D32" s="8" t="s">
        <v>69</v>
      </c>
    </row>
    <row r="33" customFormat="false" ht="12.8" hidden="false" customHeight="false" outlineLevel="0" collapsed="false">
      <c r="A33" s="3" t="n">
        <v>32</v>
      </c>
      <c r="B33" s="8" t="s">
        <v>188</v>
      </c>
      <c r="C33" s="8" t="s">
        <v>189</v>
      </c>
      <c r="D33" s="8" t="s">
        <v>70</v>
      </c>
    </row>
    <row r="34" customFormat="false" ht="12.8" hidden="false" customHeight="false" outlineLevel="0" collapsed="false">
      <c r="A34" s="3" t="n">
        <v>33</v>
      </c>
      <c r="B34" s="8" t="s">
        <v>190</v>
      </c>
      <c r="C34" s="8" t="s">
        <v>191</v>
      </c>
      <c r="D34" s="8" t="s">
        <v>71</v>
      </c>
    </row>
    <row r="35" customFormat="false" ht="12.8" hidden="false" customHeight="false" outlineLevel="0" collapsed="false">
      <c r="A35" s="3" t="n">
        <v>34</v>
      </c>
      <c r="B35" s="8" t="s">
        <v>192</v>
      </c>
      <c r="C35" s="8" t="s">
        <v>193</v>
      </c>
      <c r="D35" s="8" t="s">
        <v>72</v>
      </c>
    </row>
    <row r="36" customFormat="false" ht="12.8" hidden="false" customHeight="false" outlineLevel="0" collapsed="false">
      <c r="A36" s="3" t="n">
        <v>35</v>
      </c>
      <c r="B36" s="8" t="s">
        <v>194</v>
      </c>
      <c r="C36" s="8" t="s">
        <v>195</v>
      </c>
      <c r="D36" s="8" t="s">
        <v>73</v>
      </c>
    </row>
    <row r="37" customFormat="false" ht="12.8" hidden="false" customHeight="false" outlineLevel="0" collapsed="false">
      <c r="A37" s="3" t="n">
        <v>36</v>
      </c>
      <c r="B37" s="8" t="s">
        <v>196</v>
      </c>
      <c r="C37" s="8" t="s">
        <v>197</v>
      </c>
      <c r="D37" s="8" t="s">
        <v>198</v>
      </c>
    </row>
    <row r="38" customFormat="false" ht="12.8" hidden="false" customHeight="false" outlineLevel="0" collapsed="false">
      <c r="A38" s="3" t="n">
        <v>37</v>
      </c>
      <c r="B38" s="8" t="s">
        <v>199</v>
      </c>
      <c r="C38" s="8" t="s">
        <v>200</v>
      </c>
      <c r="D38" s="8" t="s">
        <v>201</v>
      </c>
    </row>
    <row r="39" customFormat="false" ht="12.8" hidden="false" customHeight="false" outlineLevel="0" collapsed="false">
      <c r="A39" s="3" t="n">
        <v>38</v>
      </c>
      <c r="B39" s="8" t="s">
        <v>202</v>
      </c>
      <c r="C39" s="8" t="s">
        <v>203</v>
      </c>
      <c r="D39" s="8" t="s">
        <v>204</v>
      </c>
    </row>
    <row r="40" customFormat="false" ht="12.8" hidden="false" customHeight="false" outlineLevel="0" collapsed="false">
      <c r="A40" s="3" t="n">
        <v>39</v>
      </c>
      <c r="B40" s="8" t="s">
        <v>205</v>
      </c>
      <c r="C40" s="8" t="s">
        <v>206</v>
      </c>
      <c r="D40" s="8" t="s">
        <v>207</v>
      </c>
    </row>
    <row r="41" customFormat="false" ht="12.8" hidden="false" customHeight="false" outlineLevel="0" collapsed="false">
      <c r="A41" s="3" t="n">
        <v>40</v>
      </c>
      <c r="B41" s="8" t="s">
        <v>208</v>
      </c>
      <c r="C41" s="8" t="s">
        <v>209</v>
      </c>
      <c r="D41" s="8" t="s">
        <v>210</v>
      </c>
    </row>
    <row r="42" customFormat="false" ht="12.8" hidden="false" customHeight="false" outlineLevel="0" collapsed="false">
      <c r="A42" s="3" t="n">
        <v>41</v>
      </c>
      <c r="B42" s="8" t="s">
        <v>211</v>
      </c>
      <c r="C42" s="8" t="s">
        <v>212</v>
      </c>
      <c r="D42" s="8" t="s">
        <v>213</v>
      </c>
    </row>
    <row r="43" customFormat="false" ht="12.8" hidden="false" customHeight="false" outlineLevel="0" collapsed="false">
      <c r="A43" s="3" t="n">
        <v>42</v>
      </c>
      <c r="B43" s="8" t="s">
        <v>214</v>
      </c>
      <c r="C43" s="8" t="s">
        <v>215</v>
      </c>
      <c r="D43" s="8" t="s">
        <v>216</v>
      </c>
    </row>
    <row r="44" customFormat="false" ht="12.8" hidden="false" customHeight="false" outlineLevel="0" collapsed="false">
      <c r="A44" s="3" t="n">
        <v>43</v>
      </c>
      <c r="B44" s="8" t="s">
        <v>217</v>
      </c>
      <c r="C44" s="8" t="s">
        <v>218</v>
      </c>
      <c r="D44" s="8" t="s">
        <v>219</v>
      </c>
    </row>
    <row r="45" customFormat="false" ht="12.8" hidden="false" customHeight="false" outlineLevel="0" collapsed="false">
      <c r="A45" s="3" t="n">
        <v>44</v>
      </c>
      <c r="B45" s="8" t="s">
        <v>220</v>
      </c>
      <c r="C45" s="8" t="s">
        <v>221</v>
      </c>
      <c r="D45" s="8" t="s">
        <v>222</v>
      </c>
    </row>
    <row r="46" customFormat="false" ht="12.8" hidden="false" customHeight="false" outlineLevel="0" collapsed="false">
      <c r="A46" s="3" t="n">
        <v>45</v>
      </c>
      <c r="B46" s="8" t="s">
        <v>223</v>
      </c>
      <c r="C46" s="8" t="s">
        <v>224</v>
      </c>
      <c r="D46" s="8" t="s">
        <v>225</v>
      </c>
    </row>
    <row r="47" customFormat="false" ht="12.8" hidden="false" customHeight="false" outlineLevel="0" collapsed="false">
      <c r="A47" s="3" t="n">
        <v>46</v>
      </c>
      <c r="B47" s="8" t="s">
        <v>226</v>
      </c>
      <c r="C47" s="8" t="s">
        <v>227</v>
      </c>
      <c r="D47" s="8" t="s">
        <v>228</v>
      </c>
    </row>
    <row r="48" customFormat="false" ht="12.8" hidden="false" customHeight="false" outlineLevel="0" collapsed="false">
      <c r="A48" s="3" t="n">
        <v>47</v>
      </c>
      <c r="B48" s="8" t="s">
        <v>229</v>
      </c>
      <c r="C48" s="8" t="s">
        <v>230</v>
      </c>
      <c r="D48" s="8" t="s">
        <v>231</v>
      </c>
    </row>
    <row r="49" customFormat="false" ht="12.8" hidden="false" customHeight="false" outlineLevel="0" collapsed="false">
      <c r="A49" s="3" t="n">
        <v>48</v>
      </c>
      <c r="B49" s="8" t="s">
        <v>232</v>
      </c>
      <c r="C49" s="8" t="s">
        <v>233</v>
      </c>
      <c r="D49" s="8" t="s">
        <v>234</v>
      </c>
    </row>
    <row r="50" customFormat="false" ht="12.8" hidden="false" customHeight="false" outlineLevel="0" collapsed="false">
      <c r="A50" s="3" t="n">
        <v>49</v>
      </c>
      <c r="B50" s="8" t="s">
        <v>235</v>
      </c>
      <c r="C50" s="8" t="s">
        <v>236</v>
      </c>
      <c r="D50" s="8" t="s">
        <v>237</v>
      </c>
    </row>
    <row r="51" customFormat="false" ht="12.8" hidden="false" customHeight="false" outlineLevel="0" collapsed="false">
      <c r="A51" s="3" t="n">
        <v>50</v>
      </c>
      <c r="B51" s="8" t="s">
        <v>238</v>
      </c>
      <c r="C51" s="8" t="s">
        <v>239</v>
      </c>
      <c r="D51" s="8" t="s">
        <v>240</v>
      </c>
    </row>
    <row r="52" customFormat="false" ht="12.8" hidden="false" customHeight="false" outlineLevel="0" collapsed="false">
      <c r="A52" s="3" t="n">
        <v>51</v>
      </c>
      <c r="B52" s="8" t="s">
        <v>241</v>
      </c>
      <c r="C52" s="8" t="s">
        <v>242</v>
      </c>
      <c r="D52" s="8" t="s">
        <v>243</v>
      </c>
    </row>
    <row r="53" customFormat="false" ht="12.8" hidden="false" customHeight="false" outlineLevel="0" collapsed="false">
      <c r="A53" s="3" t="n">
        <v>52</v>
      </c>
      <c r="B53" s="8" t="s">
        <v>244</v>
      </c>
      <c r="C53" s="8" t="s">
        <v>245</v>
      </c>
      <c r="D53" s="8" t="s">
        <v>246</v>
      </c>
    </row>
    <row r="54" customFormat="false" ht="12.8" hidden="false" customHeight="false" outlineLevel="0" collapsed="false">
      <c r="A54" s="3" t="n">
        <v>53</v>
      </c>
      <c r="B54" s="8" t="s">
        <v>247</v>
      </c>
      <c r="C54" s="8" t="s">
        <v>248</v>
      </c>
      <c r="D54" s="8" t="s">
        <v>249</v>
      </c>
    </row>
    <row r="55" customFormat="false" ht="12.8" hidden="false" customHeight="false" outlineLevel="0" collapsed="false">
      <c r="A55" s="3" t="n">
        <v>54</v>
      </c>
      <c r="B55" s="8" t="s">
        <v>250</v>
      </c>
      <c r="C55" s="8" t="s">
        <v>251</v>
      </c>
      <c r="D55" s="8" t="s">
        <v>252</v>
      </c>
    </row>
    <row r="56" customFormat="false" ht="12.8" hidden="false" customHeight="false" outlineLevel="0" collapsed="false">
      <c r="A56" s="3" t="n">
        <v>55</v>
      </c>
      <c r="B56" s="8" t="s">
        <v>253</v>
      </c>
      <c r="C56" s="8" t="s">
        <v>254</v>
      </c>
      <c r="D56" s="8" t="s">
        <v>255</v>
      </c>
    </row>
    <row r="57" customFormat="false" ht="12.8" hidden="false" customHeight="false" outlineLevel="0" collapsed="false">
      <c r="A57" s="3" t="n">
        <v>56</v>
      </c>
      <c r="B57" s="8" t="s">
        <v>256</v>
      </c>
      <c r="C57" s="8" t="s">
        <v>257</v>
      </c>
      <c r="D57" s="8" t="s">
        <v>258</v>
      </c>
    </row>
    <row r="58" customFormat="false" ht="12.8" hidden="false" customHeight="false" outlineLevel="0" collapsed="false">
      <c r="A58" s="3" t="n">
        <v>57</v>
      </c>
      <c r="B58" s="8" t="s">
        <v>259</v>
      </c>
      <c r="C58" s="8" t="s">
        <v>260</v>
      </c>
      <c r="D58" s="8" t="s">
        <v>261</v>
      </c>
    </row>
    <row r="59" customFormat="false" ht="12.8" hidden="false" customHeight="false" outlineLevel="0" collapsed="false">
      <c r="A59" s="3" t="n">
        <v>58</v>
      </c>
      <c r="B59" s="8" t="s">
        <v>262</v>
      </c>
      <c r="C59" s="8" t="s">
        <v>263</v>
      </c>
      <c r="D59" s="8" t="s">
        <v>264</v>
      </c>
    </row>
    <row r="60" customFormat="false" ht="12.8" hidden="false" customHeight="false" outlineLevel="0" collapsed="false">
      <c r="A60" s="3" t="n">
        <v>59</v>
      </c>
      <c r="B60" s="8" t="s">
        <v>265</v>
      </c>
      <c r="C60" s="8" t="s">
        <v>266</v>
      </c>
      <c r="D60" s="8" t="s">
        <v>267</v>
      </c>
    </row>
    <row r="61" customFormat="false" ht="12.8" hidden="false" customHeight="false" outlineLevel="0" collapsed="false">
      <c r="A61" s="3" t="n">
        <v>60</v>
      </c>
      <c r="B61" s="8" t="s">
        <v>268</v>
      </c>
      <c r="C61" s="8" t="s">
        <v>269</v>
      </c>
      <c r="D61" s="8" t="s">
        <v>270</v>
      </c>
    </row>
    <row r="62" customFormat="false" ht="12.8" hidden="false" customHeight="false" outlineLevel="0" collapsed="false">
      <c r="A62" s="3" t="n">
        <v>61</v>
      </c>
      <c r="B62" s="8" t="s">
        <v>271</v>
      </c>
      <c r="C62" s="8" t="s">
        <v>272</v>
      </c>
      <c r="D62" s="8" t="s">
        <v>273</v>
      </c>
    </row>
    <row r="63" customFormat="false" ht="12.8" hidden="false" customHeight="false" outlineLevel="0" collapsed="false">
      <c r="A63" s="3" t="n">
        <v>62</v>
      </c>
      <c r="B63" s="8" t="s">
        <v>274</v>
      </c>
      <c r="C63" s="8" t="s">
        <v>275</v>
      </c>
      <c r="D63" s="8" t="s">
        <v>276</v>
      </c>
    </row>
    <row r="64" customFormat="false" ht="12.8" hidden="false" customHeight="false" outlineLevel="0" collapsed="false">
      <c r="A64" s="3" t="n">
        <v>63</v>
      </c>
      <c r="B64" s="8" t="s">
        <v>277</v>
      </c>
      <c r="C64" s="8" t="s">
        <v>278</v>
      </c>
      <c r="D64" s="8" t="s">
        <v>279</v>
      </c>
    </row>
    <row r="65" customFormat="false" ht="12.8" hidden="false" customHeight="false" outlineLevel="0" collapsed="false">
      <c r="A65" s="3" t="n">
        <v>64</v>
      </c>
      <c r="B65" s="8" t="s">
        <v>280</v>
      </c>
      <c r="C65" s="8" t="s">
        <v>281</v>
      </c>
      <c r="D65" s="8" t="s">
        <v>282</v>
      </c>
    </row>
    <row r="66" customFormat="false" ht="12.8" hidden="false" customHeight="false" outlineLevel="0" collapsed="false">
      <c r="A66" s="3" t="n">
        <v>65</v>
      </c>
      <c r="B66" s="8" t="s">
        <v>283</v>
      </c>
      <c r="C66" s="8" t="s">
        <v>284</v>
      </c>
      <c r="D66" s="8" t="s">
        <v>285</v>
      </c>
    </row>
    <row r="67" customFormat="false" ht="12.8" hidden="false" customHeight="false" outlineLevel="0" collapsed="false">
      <c r="A67" s="3" t="n">
        <v>66</v>
      </c>
      <c r="B67" s="8" t="s">
        <v>286</v>
      </c>
      <c r="C67" s="8" t="s">
        <v>287</v>
      </c>
      <c r="D67" s="8" t="s">
        <v>288</v>
      </c>
    </row>
    <row r="68" customFormat="false" ht="12.8" hidden="false" customHeight="false" outlineLevel="0" collapsed="false">
      <c r="A68" s="3" t="n">
        <v>67</v>
      </c>
      <c r="B68" s="8" t="s">
        <v>289</v>
      </c>
      <c r="C68" s="8" t="s">
        <v>290</v>
      </c>
      <c r="D68" s="8" t="s">
        <v>291</v>
      </c>
    </row>
    <row r="69" customFormat="false" ht="12.8" hidden="false" customHeight="false" outlineLevel="0" collapsed="false">
      <c r="A69" s="3" t="n">
        <v>68</v>
      </c>
      <c r="B69" s="8" t="s">
        <v>292</v>
      </c>
      <c r="C69" s="8" t="s">
        <v>293</v>
      </c>
      <c r="D69" s="8" t="s">
        <v>294</v>
      </c>
    </row>
    <row r="70" customFormat="false" ht="12.8" hidden="false" customHeight="false" outlineLevel="0" collapsed="false">
      <c r="A70" s="3" t="n">
        <v>69</v>
      </c>
      <c r="B70" s="8" t="s">
        <v>295</v>
      </c>
      <c r="C70" s="8" t="s">
        <v>296</v>
      </c>
      <c r="D70" s="8" t="s">
        <v>297</v>
      </c>
    </row>
    <row r="71" customFormat="false" ht="12.8" hidden="false" customHeight="false" outlineLevel="0" collapsed="false">
      <c r="A71" s="3" t="n">
        <v>70</v>
      </c>
      <c r="B71" s="8" t="s">
        <v>298</v>
      </c>
      <c r="C71" s="8" t="s">
        <v>299</v>
      </c>
      <c r="D71" s="8" t="s">
        <v>300</v>
      </c>
    </row>
    <row r="72" customFormat="false" ht="12.8" hidden="false" customHeight="false" outlineLevel="0" collapsed="false">
      <c r="A72" s="3" t="n">
        <v>71</v>
      </c>
      <c r="B72" s="8" t="s">
        <v>301</v>
      </c>
      <c r="C72" s="8" t="s">
        <v>302</v>
      </c>
      <c r="D72" s="8" t="s">
        <v>303</v>
      </c>
    </row>
    <row r="73" customFormat="false" ht="12.8" hidden="false" customHeight="false" outlineLevel="0" collapsed="false">
      <c r="A73" s="3" t="n">
        <v>72</v>
      </c>
      <c r="B73" s="8" t="s">
        <v>304</v>
      </c>
      <c r="C73" s="8" t="s">
        <v>305</v>
      </c>
      <c r="D73" s="8" t="s">
        <v>306</v>
      </c>
    </row>
    <row r="74" customFormat="false" ht="12.8" hidden="false" customHeight="false" outlineLevel="0" collapsed="false">
      <c r="A74" s="3" t="n">
        <v>73</v>
      </c>
      <c r="B74" s="8" t="s">
        <v>307</v>
      </c>
      <c r="C74" s="8" t="s">
        <v>308</v>
      </c>
      <c r="D74" s="8" t="s">
        <v>309</v>
      </c>
    </row>
    <row r="75" customFormat="false" ht="12.8" hidden="false" customHeight="false" outlineLevel="0" collapsed="false">
      <c r="A75" s="3" t="n">
        <v>74</v>
      </c>
      <c r="B75" s="8" t="s">
        <v>310</v>
      </c>
      <c r="C75" s="8" t="s">
        <v>311</v>
      </c>
      <c r="D75" s="8" t="s">
        <v>312</v>
      </c>
    </row>
    <row r="76" customFormat="false" ht="12.8" hidden="false" customHeight="false" outlineLevel="0" collapsed="false">
      <c r="A76" s="3" t="n">
        <v>75</v>
      </c>
      <c r="B76" s="8" t="s">
        <v>313</v>
      </c>
      <c r="C76" s="8" t="s">
        <v>314</v>
      </c>
      <c r="D76" s="8" t="s">
        <v>315</v>
      </c>
    </row>
    <row r="77" customFormat="false" ht="12.8" hidden="false" customHeight="false" outlineLevel="0" collapsed="false">
      <c r="A77" s="3" t="n">
        <v>76</v>
      </c>
      <c r="B77" s="8" t="s">
        <v>316</v>
      </c>
      <c r="C77" s="8" t="s">
        <v>317</v>
      </c>
      <c r="D77" s="8" t="s">
        <v>318</v>
      </c>
    </row>
    <row r="78" customFormat="false" ht="12.8" hidden="false" customHeight="false" outlineLevel="0" collapsed="false">
      <c r="A78" s="3" t="n">
        <v>77</v>
      </c>
      <c r="B78" s="8" t="s">
        <v>319</v>
      </c>
      <c r="C78" s="8" t="s">
        <v>320</v>
      </c>
      <c r="D78" s="8" t="s">
        <v>321</v>
      </c>
    </row>
    <row r="79" customFormat="false" ht="12.8" hidden="false" customHeight="false" outlineLevel="0" collapsed="false">
      <c r="A79" s="3" t="n">
        <v>78</v>
      </c>
      <c r="B79" s="8" t="s">
        <v>322</v>
      </c>
      <c r="C79" s="8" t="s">
        <v>323</v>
      </c>
      <c r="D79" s="8" t="s">
        <v>324</v>
      </c>
    </row>
    <row r="80" customFormat="false" ht="12.8" hidden="false" customHeight="false" outlineLevel="0" collapsed="false">
      <c r="A80" s="3" t="n">
        <v>79</v>
      </c>
      <c r="B80" s="8" t="s">
        <v>325</v>
      </c>
      <c r="C80" s="8" t="s">
        <v>326</v>
      </c>
      <c r="D80" s="8" t="s">
        <v>327</v>
      </c>
    </row>
    <row r="81" customFormat="false" ht="12.8" hidden="false" customHeight="false" outlineLevel="0" collapsed="false">
      <c r="A81" s="3" t="n">
        <v>80</v>
      </c>
      <c r="B81" s="8" t="s">
        <v>328</v>
      </c>
      <c r="C81" s="8" t="s">
        <v>329</v>
      </c>
      <c r="D81" s="8" t="s">
        <v>330</v>
      </c>
    </row>
    <row r="82" customFormat="false" ht="12.8" hidden="false" customHeight="false" outlineLevel="0" collapsed="false">
      <c r="A82" s="3" t="n">
        <v>81</v>
      </c>
      <c r="B82" s="8" t="s">
        <v>331</v>
      </c>
      <c r="C82" s="8" t="s">
        <v>332</v>
      </c>
      <c r="D82" s="8" t="s">
        <v>333</v>
      </c>
    </row>
    <row r="83" customFormat="false" ht="12.8" hidden="false" customHeight="false" outlineLevel="0" collapsed="false">
      <c r="A83" s="3" t="n">
        <v>82</v>
      </c>
      <c r="B83" s="8" t="s">
        <v>334</v>
      </c>
      <c r="C83" s="8" t="s">
        <v>335</v>
      </c>
      <c r="D83" s="8" t="s">
        <v>336</v>
      </c>
    </row>
    <row r="84" customFormat="false" ht="12.8" hidden="false" customHeight="false" outlineLevel="0" collapsed="false">
      <c r="A84" s="3" t="n">
        <v>83</v>
      </c>
      <c r="B84" s="8" t="s">
        <v>337</v>
      </c>
      <c r="C84" s="8" t="s">
        <v>338</v>
      </c>
      <c r="D84" s="8" t="s">
        <v>339</v>
      </c>
    </row>
    <row r="85" customFormat="false" ht="12.8" hidden="false" customHeight="false" outlineLevel="0" collapsed="false">
      <c r="A85" s="3" t="n">
        <v>84</v>
      </c>
      <c r="B85" s="8" t="s">
        <v>340</v>
      </c>
      <c r="C85" s="8" t="s">
        <v>341</v>
      </c>
      <c r="D85" s="8" t="s">
        <v>342</v>
      </c>
    </row>
    <row r="86" customFormat="false" ht="12.8" hidden="false" customHeight="false" outlineLevel="0" collapsed="false">
      <c r="A86" s="3" t="n">
        <v>85</v>
      </c>
      <c r="B86" s="8" t="s">
        <v>343</v>
      </c>
      <c r="C86" s="8" t="s">
        <v>344</v>
      </c>
      <c r="D86" s="8" t="s">
        <v>345</v>
      </c>
    </row>
    <row r="87" customFormat="false" ht="12.8" hidden="false" customHeight="false" outlineLevel="0" collapsed="false">
      <c r="A87" s="3" t="n">
        <v>86</v>
      </c>
      <c r="B87" s="8" t="s">
        <v>346</v>
      </c>
      <c r="C87" s="8" t="s">
        <v>347</v>
      </c>
      <c r="D87" s="8" t="s">
        <v>348</v>
      </c>
    </row>
    <row r="88" customFormat="false" ht="12.8" hidden="false" customHeight="false" outlineLevel="0" collapsed="false">
      <c r="A88" s="3" t="n">
        <v>87</v>
      </c>
      <c r="B88" s="8" t="s">
        <v>349</v>
      </c>
      <c r="C88" s="8" t="s">
        <v>350</v>
      </c>
      <c r="D88" s="8" t="s">
        <v>351</v>
      </c>
    </row>
    <row r="89" customFormat="false" ht="12.8" hidden="false" customHeight="false" outlineLevel="0" collapsed="false">
      <c r="A89" s="3" t="n">
        <v>88</v>
      </c>
      <c r="B89" s="8" t="s">
        <v>352</v>
      </c>
      <c r="C89" s="8" t="s">
        <v>353</v>
      </c>
      <c r="D89" s="8" t="s">
        <v>354</v>
      </c>
    </row>
    <row r="90" customFormat="false" ht="12.8" hidden="false" customHeight="false" outlineLevel="0" collapsed="false">
      <c r="A90" s="3" t="n">
        <v>89</v>
      </c>
      <c r="B90" s="8" t="s">
        <v>355</v>
      </c>
      <c r="C90" s="8" t="s">
        <v>356</v>
      </c>
      <c r="D90" s="8" t="s">
        <v>357</v>
      </c>
    </row>
    <row r="91" customFormat="false" ht="12.8" hidden="false" customHeight="false" outlineLevel="0" collapsed="false">
      <c r="A91" s="3" t="n">
        <v>90</v>
      </c>
      <c r="B91" s="8" t="s">
        <v>358</v>
      </c>
      <c r="C91" s="8" t="s">
        <v>359</v>
      </c>
      <c r="D91" s="8" t="s">
        <v>360</v>
      </c>
    </row>
    <row r="92" customFormat="false" ht="12.8" hidden="false" customHeight="false" outlineLevel="0" collapsed="false">
      <c r="A92" s="3" t="n">
        <v>91</v>
      </c>
      <c r="B92" s="8" t="s">
        <v>361</v>
      </c>
      <c r="C92" s="8" t="s">
        <v>362</v>
      </c>
      <c r="D92" s="8" t="s">
        <v>363</v>
      </c>
    </row>
    <row r="93" customFormat="false" ht="12.8" hidden="false" customHeight="false" outlineLevel="0" collapsed="false">
      <c r="A93" s="3" t="n">
        <v>92</v>
      </c>
      <c r="B93" s="8" t="s">
        <v>364</v>
      </c>
      <c r="C93" s="8" t="s">
        <v>365</v>
      </c>
      <c r="D93" s="8" t="s">
        <v>366</v>
      </c>
    </row>
    <row r="94" customFormat="false" ht="12.8" hidden="false" customHeight="false" outlineLevel="0" collapsed="false">
      <c r="A94" s="3" t="n">
        <v>93</v>
      </c>
      <c r="B94" s="8" t="s">
        <v>367</v>
      </c>
      <c r="C94" s="8" t="s">
        <v>368</v>
      </c>
      <c r="D94" s="8" t="s">
        <v>369</v>
      </c>
    </row>
    <row r="95" customFormat="false" ht="12.8" hidden="false" customHeight="false" outlineLevel="0" collapsed="false">
      <c r="A95" s="3" t="n">
        <v>94</v>
      </c>
      <c r="B95" s="8" t="s">
        <v>370</v>
      </c>
      <c r="C95" s="8" t="s">
        <v>371</v>
      </c>
      <c r="D95" s="8" t="s">
        <v>372</v>
      </c>
    </row>
    <row r="96" customFormat="false" ht="12.8" hidden="false" customHeight="false" outlineLevel="0" collapsed="false">
      <c r="A96" s="3" t="n">
        <v>95</v>
      </c>
      <c r="B96" s="8" t="s">
        <v>373</v>
      </c>
      <c r="C96" s="8" t="s">
        <v>374</v>
      </c>
      <c r="D96" s="8" t="s">
        <v>375</v>
      </c>
    </row>
    <row r="97" customFormat="false" ht="12.8" hidden="false" customHeight="false" outlineLevel="0" collapsed="false">
      <c r="A97" s="3" t="n">
        <v>96</v>
      </c>
      <c r="B97" s="8" t="s">
        <v>376</v>
      </c>
      <c r="C97" s="8" t="s">
        <v>377</v>
      </c>
      <c r="D97" s="8" t="s">
        <v>378</v>
      </c>
    </row>
    <row r="98" customFormat="false" ht="12.8" hidden="false" customHeight="false" outlineLevel="0" collapsed="false">
      <c r="A98" s="3" t="n">
        <v>97</v>
      </c>
      <c r="B98" s="8" t="s">
        <v>379</v>
      </c>
      <c r="C98" s="8" t="s">
        <v>380</v>
      </c>
      <c r="D98" s="8" t="s">
        <v>381</v>
      </c>
    </row>
    <row r="99" customFormat="false" ht="12.8" hidden="false" customHeight="false" outlineLevel="0" collapsed="false">
      <c r="A99" s="3" t="n">
        <v>98</v>
      </c>
      <c r="B99" s="8" t="s">
        <v>382</v>
      </c>
      <c r="C99" s="8" t="s">
        <v>383</v>
      </c>
      <c r="D99" s="8" t="s">
        <v>384</v>
      </c>
    </row>
    <row r="100" customFormat="false" ht="12.8" hidden="false" customHeight="false" outlineLevel="0" collapsed="false">
      <c r="A100" s="3" t="n">
        <v>99</v>
      </c>
      <c r="B100" s="8" t="s">
        <v>385</v>
      </c>
      <c r="C100" s="8" t="s">
        <v>386</v>
      </c>
      <c r="D100" s="8" t="s">
        <v>387</v>
      </c>
    </row>
    <row r="101" customFormat="false" ht="12.8" hidden="false" customHeight="false" outlineLevel="0" collapsed="false">
      <c r="A101" s="3" t="n">
        <v>100</v>
      </c>
      <c r="B101" s="8" t="s">
        <v>388</v>
      </c>
      <c r="C101" s="8" t="s">
        <v>389</v>
      </c>
      <c r="D101" s="8" t="s">
        <v>390</v>
      </c>
    </row>
    <row r="102" customFormat="false" ht="12.8" hidden="false" customHeight="false" outlineLevel="0" collapsed="false">
      <c r="A102" s="3" t="n">
        <v>101</v>
      </c>
      <c r="B102" s="8" t="s">
        <v>391</v>
      </c>
      <c r="C102" s="8" t="s">
        <v>392</v>
      </c>
      <c r="D102" s="8" t="s">
        <v>393</v>
      </c>
    </row>
    <row r="103" customFormat="false" ht="12.8" hidden="false" customHeight="false" outlineLevel="0" collapsed="false">
      <c r="A103" s="3" t="n">
        <v>102</v>
      </c>
      <c r="B103" s="8" t="s">
        <v>394</v>
      </c>
      <c r="C103" s="8" t="s">
        <v>395</v>
      </c>
      <c r="D103" s="8" t="s">
        <v>396</v>
      </c>
    </row>
    <row r="104" customFormat="false" ht="12.8" hidden="false" customHeight="false" outlineLevel="0" collapsed="false">
      <c r="A104" s="3" t="n">
        <v>103</v>
      </c>
      <c r="B104" s="8" t="s">
        <v>397</v>
      </c>
      <c r="C104" s="8" t="s">
        <v>398</v>
      </c>
      <c r="D104" s="8" t="s">
        <v>399</v>
      </c>
    </row>
    <row r="105" customFormat="false" ht="12.8" hidden="false" customHeight="false" outlineLevel="0" collapsed="false">
      <c r="A105" s="3" t="n">
        <v>104</v>
      </c>
      <c r="B105" s="8" t="s">
        <v>400</v>
      </c>
      <c r="C105" s="8" t="s">
        <v>401</v>
      </c>
      <c r="D105" s="8" t="s">
        <v>402</v>
      </c>
    </row>
    <row r="106" customFormat="false" ht="12.8" hidden="false" customHeight="false" outlineLevel="0" collapsed="false">
      <c r="A106" s="3" t="n">
        <v>105</v>
      </c>
      <c r="B106" s="8" t="s">
        <v>403</v>
      </c>
      <c r="C106" s="8" t="s">
        <v>404</v>
      </c>
      <c r="D106" s="8" t="s">
        <v>405</v>
      </c>
    </row>
    <row r="107" customFormat="false" ht="12.8" hidden="false" customHeight="false" outlineLevel="0" collapsed="false">
      <c r="A107" s="3" t="n">
        <v>106</v>
      </c>
      <c r="B107" s="8" t="s">
        <v>406</v>
      </c>
      <c r="C107" s="8" t="s">
        <v>407</v>
      </c>
      <c r="D107" s="8" t="s">
        <v>408</v>
      </c>
    </row>
    <row r="108" customFormat="false" ht="12.8" hidden="false" customHeight="false" outlineLevel="0" collapsed="false">
      <c r="A108" s="3" t="n">
        <v>107</v>
      </c>
      <c r="B108" s="8" t="s">
        <v>409</v>
      </c>
      <c r="C108" s="8" t="s">
        <v>410</v>
      </c>
      <c r="D108" s="8" t="s">
        <v>411</v>
      </c>
    </row>
    <row r="109" customFormat="false" ht="12.8" hidden="false" customHeight="false" outlineLevel="0" collapsed="false">
      <c r="A109" s="3" t="n">
        <v>108</v>
      </c>
      <c r="B109" s="8" t="s">
        <v>412</v>
      </c>
      <c r="C109" s="8" t="s">
        <v>413</v>
      </c>
      <c r="D109" s="8" t="s">
        <v>414</v>
      </c>
    </row>
    <row r="110" customFormat="false" ht="12.8" hidden="false" customHeight="false" outlineLevel="0" collapsed="false">
      <c r="A110" s="3" t="n">
        <v>109</v>
      </c>
      <c r="B110" s="8" t="s">
        <v>415</v>
      </c>
      <c r="C110" s="8" t="s">
        <v>416</v>
      </c>
      <c r="D110" s="8" t="s">
        <v>417</v>
      </c>
    </row>
    <row r="111" customFormat="false" ht="12.8" hidden="false" customHeight="false" outlineLevel="0" collapsed="false">
      <c r="A111" s="3" t="n">
        <v>110</v>
      </c>
      <c r="B111" s="8" t="s">
        <v>418</v>
      </c>
      <c r="C111" s="8" t="s">
        <v>419</v>
      </c>
      <c r="D111" s="8" t="s">
        <v>420</v>
      </c>
    </row>
    <row r="112" customFormat="false" ht="12.8" hidden="false" customHeight="false" outlineLevel="0" collapsed="false">
      <c r="A112" s="3" t="n">
        <v>111</v>
      </c>
      <c r="B112" s="8" t="s">
        <v>421</v>
      </c>
      <c r="C112" s="8" t="s">
        <v>422</v>
      </c>
      <c r="D112" s="8" t="s">
        <v>423</v>
      </c>
    </row>
    <row r="113" customFormat="false" ht="12.8" hidden="false" customHeight="false" outlineLevel="0" collapsed="false">
      <c r="A113" s="3" t="n">
        <v>112</v>
      </c>
      <c r="B113" s="8" t="s">
        <v>424</v>
      </c>
      <c r="C113" s="8" t="s">
        <v>425</v>
      </c>
      <c r="D113" s="8" t="s">
        <v>426</v>
      </c>
    </row>
    <row r="114" customFormat="false" ht="12.8" hidden="false" customHeight="false" outlineLevel="0" collapsed="false">
      <c r="A114" s="3" t="n">
        <v>113</v>
      </c>
      <c r="B114" s="8" t="s">
        <v>427</v>
      </c>
      <c r="C114" s="8" t="s">
        <v>428</v>
      </c>
      <c r="D114" s="8" t="s">
        <v>429</v>
      </c>
    </row>
    <row r="115" customFormat="false" ht="12.8" hidden="false" customHeight="false" outlineLevel="0" collapsed="false">
      <c r="A115" s="3" t="n">
        <v>114</v>
      </c>
      <c r="B115" s="8" t="s">
        <v>430</v>
      </c>
      <c r="C115" s="8" t="s">
        <v>431</v>
      </c>
      <c r="D115" s="8" t="s">
        <v>432</v>
      </c>
    </row>
    <row r="116" customFormat="false" ht="12.8" hidden="false" customHeight="false" outlineLevel="0" collapsed="false">
      <c r="A116" s="3" t="n">
        <v>115</v>
      </c>
      <c r="B116" s="8" t="s">
        <v>433</v>
      </c>
      <c r="C116" s="8" t="s">
        <v>434</v>
      </c>
      <c r="D116" s="8" t="s">
        <v>435</v>
      </c>
    </row>
    <row r="117" customFormat="false" ht="12.8" hidden="false" customHeight="false" outlineLevel="0" collapsed="false">
      <c r="A117" s="3" t="n">
        <v>116</v>
      </c>
      <c r="B117" s="8" t="s">
        <v>436</v>
      </c>
      <c r="C117" s="8" t="s">
        <v>437</v>
      </c>
      <c r="D117" s="8" t="s">
        <v>438</v>
      </c>
    </row>
    <row r="118" customFormat="false" ht="12.8" hidden="false" customHeight="false" outlineLevel="0" collapsed="false">
      <c r="A118" s="3" t="n">
        <v>117</v>
      </c>
      <c r="B118" s="8" t="s">
        <v>439</v>
      </c>
      <c r="C118" s="8" t="s">
        <v>440</v>
      </c>
      <c r="D118" s="8" t="s">
        <v>441</v>
      </c>
    </row>
    <row r="119" customFormat="false" ht="12.8" hidden="false" customHeight="false" outlineLevel="0" collapsed="false">
      <c r="A119" s="3" t="n">
        <v>118</v>
      </c>
      <c r="B119" s="8" t="s">
        <v>442</v>
      </c>
      <c r="C119" s="8" t="s">
        <v>443</v>
      </c>
      <c r="D119" s="8" t="s">
        <v>444</v>
      </c>
    </row>
    <row r="120" customFormat="false" ht="12.8" hidden="false" customHeight="false" outlineLevel="0" collapsed="false">
      <c r="A120" s="3" t="n">
        <v>119</v>
      </c>
      <c r="B120" s="8" t="s">
        <v>445</v>
      </c>
      <c r="C120" s="8" t="s">
        <v>446</v>
      </c>
      <c r="D120" s="8" t="s">
        <v>447</v>
      </c>
    </row>
    <row r="121" customFormat="false" ht="12.8" hidden="false" customHeight="false" outlineLevel="0" collapsed="false">
      <c r="A121" s="3" t="n">
        <v>120</v>
      </c>
      <c r="B121" s="8" t="s">
        <v>448</v>
      </c>
      <c r="C121" s="8" t="s">
        <v>447</v>
      </c>
      <c r="D121" s="8" t="s">
        <v>449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8644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2022-07-18T09:27:58Z</dcterms:created>
  <dc:creator/>
  <dc:description/>
  <dc:language>en-US</dc:language>
  <cp:lastModifiedBy/>
  <dcterms:modified xsi:type="dcterms:W3CDTF">2026-07-31T09:16:15Z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