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gold_eur_historical" sheetId="1" state="visible" r:id="rId3"/>
    <sheet name="my_salary_history" sheetId="2" state="visible" r:id="rId4"/>
    <sheet name="how_to_update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<sst xmlns="http://schemas.openxmlformats.org/spreadsheetml/2006/main" count="26" uniqueCount="23">
  <si>
    <t xml:space="preserve">Date</t>
  </si>
  <si>
    <t xml:space="preserve">year</t>
  </si>
  <si>
    <t xml:space="preserve">month</t>
  </si>
  <si>
    <t xml:space="preserve">yearmonth</t>
  </si>
  <si>
    <t xml:space="preserve">Price</t>
  </si>
  <si>
    <t xml:space="preserve">Open</t>
  </si>
  <si>
    <t xml:space="preserve">High</t>
  </si>
  <si>
    <t xml:space="preserve">Low</t>
  </si>
  <si>
    <t xml:space="preserve">Vol.</t>
  </si>
  <si>
    <t xml:space="preserve">36_month_price_ma</t>
  </si>
  <si>
    <t xml:space="preserve">6/01/2024</t>
  </si>
  <si>
    <t xml:space="preserve">05/01/2024</t>
  </si>
  <si>
    <t xml:space="preserve">04/01/2024</t>
  </si>
  <si>
    <t xml:space="preserve">03/01/2024</t>
  </si>
  <si>
    <t xml:space="preserve">02/01/2024</t>
  </si>
  <si>
    <t xml:space="preserve">01/01/2024</t>
  </si>
  <si>
    <t xml:space="preserve">12/01/2023</t>
  </si>
  <si>
    <t xml:space="preserve">monthly_eur_gross_salary</t>
  </si>
  <si>
    <t xml:space="preserve">gold_price</t>
  </si>
  <si>
    <t xml:space="preserve">salary_in_gold_ounces</t>
  </si>
  <si>
    <t xml:space="preserve">get more data from here (you can copy paste) https://www.investing.com/currencies/xau-eur-historical-data</t>
  </si>
  <si>
    <t xml:space="preserve">update gold_eur_historical with the new data</t>
  </si>
  <si>
    <t xml:space="preserve">extend my_salary_history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</si>
</sst>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mm/dd/yy"/>
    <numFmt numFmtId="167" formatCode="#,##0"/>
    <numFmt numFmtId="168" formatCode="@"/>
    <numFmt numFmtId="169" formatCode="0.00%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10"/>
      <color rgb="FF0000FF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14004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gold_eur_historical!$E$1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gold_eur_historical!$D$2:$D$153</c:f>
              <c:strCache>
                <c:ptCount val="152"/>
                <c:pt idx="0">
                  <c:v>20248</c:v>
                </c:pt>
                <c:pt idx="1">
                  <c:v>20247</c:v>
                </c:pt>
                <c:pt idx="2">
                  <c:v>20246</c:v>
                </c:pt>
                <c:pt idx="3">
                  <c:v>20245</c:v>
                </c:pt>
                <c:pt idx="4">
                  <c:v>20244</c:v>
                </c:pt>
                <c:pt idx="5">
                  <c:v>20243</c:v>
                </c:pt>
                <c:pt idx="6">
                  <c:v>20242</c:v>
                </c:pt>
                <c:pt idx="7">
                  <c:v>20241</c:v>
                </c:pt>
                <c:pt idx="8">
                  <c:v>202312</c:v>
                </c:pt>
                <c:pt idx="9">
                  <c:v>202311</c:v>
                </c:pt>
                <c:pt idx="10">
                  <c:v>202310</c:v>
                </c:pt>
                <c:pt idx="11">
                  <c:v>20239</c:v>
                </c:pt>
                <c:pt idx="12">
                  <c:v>20238</c:v>
                </c:pt>
                <c:pt idx="13">
                  <c:v>20237</c:v>
                </c:pt>
                <c:pt idx="14">
                  <c:v>20236</c:v>
                </c:pt>
                <c:pt idx="15">
                  <c:v>20235</c:v>
                </c:pt>
                <c:pt idx="16">
                  <c:v>20234</c:v>
                </c:pt>
                <c:pt idx="17">
                  <c:v>20233</c:v>
                </c:pt>
                <c:pt idx="18">
                  <c:v>20232</c:v>
                </c:pt>
                <c:pt idx="19">
                  <c:v>20231</c:v>
                </c:pt>
                <c:pt idx="20">
                  <c:v>202212</c:v>
                </c:pt>
                <c:pt idx="21">
                  <c:v>202211</c:v>
                </c:pt>
                <c:pt idx="22">
                  <c:v>202210</c:v>
                </c:pt>
                <c:pt idx="23">
                  <c:v>20229</c:v>
                </c:pt>
                <c:pt idx="24">
                  <c:v>20228</c:v>
                </c:pt>
                <c:pt idx="25">
                  <c:v>20227</c:v>
                </c:pt>
                <c:pt idx="26">
                  <c:v>20226</c:v>
                </c:pt>
                <c:pt idx="27">
                  <c:v>20225</c:v>
                </c:pt>
                <c:pt idx="28">
                  <c:v>20224</c:v>
                </c:pt>
                <c:pt idx="29">
                  <c:v>20223</c:v>
                </c:pt>
                <c:pt idx="30">
                  <c:v>20222</c:v>
                </c:pt>
                <c:pt idx="31">
                  <c:v>20221</c:v>
                </c:pt>
                <c:pt idx="32">
                  <c:v>202112</c:v>
                </c:pt>
                <c:pt idx="33">
                  <c:v>202111</c:v>
                </c:pt>
                <c:pt idx="34">
                  <c:v>202110</c:v>
                </c:pt>
                <c:pt idx="35">
                  <c:v>20219</c:v>
                </c:pt>
                <c:pt idx="36">
                  <c:v>20218</c:v>
                </c:pt>
                <c:pt idx="37">
                  <c:v>20217</c:v>
                </c:pt>
                <c:pt idx="38">
                  <c:v>20216</c:v>
                </c:pt>
                <c:pt idx="39">
                  <c:v>20215</c:v>
                </c:pt>
                <c:pt idx="40">
                  <c:v>20214</c:v>
                </c:pt>
                <c:pt idx="41">
                  <c:v>20213</c:v>
                </c:pt>
                <c:pt idx="42">
                  <c:v>20212</c:v>
                </c:pt>
                <c:pt idx="43">
                  <c:v>20211</c:v>
                </c:pt>
                <c:pt idx="44">
                  <c:v>202012</c:v>
                </c:pt>
                <c:pt idx="45">
                  <c:v>202011</c:v>
                </c:pt>
                <c:pt idx="46">
                  <c:v>202010</c:v>
                </c:pt>
                <c:pt idx="47">
                  <c:v>20209</c:v>
                </c:pt>
                <c:pt idx="48">
                  <c:v>20208</c:v>
                </c:pt>
                <c:pt idx="49">
                  <c:v>20207</c:v>
                </c:pt>
                <c:pt idx="50">
                  <c:v>20206</c:v>
                </c:pt>
                <c:pt idx="51">
                  <c:v>20205</c:v>
                </c:pt>
                <c:pt idx="52">
                  <c:v>20204</c:v>
                </c:pt>
                <c:pt idx="53">
                  <c:v>20203</c:v>
                </c:pt>
                <c:pt idx="54">
                  <c:v>20202</c:v>
                </c:pt>
                <c:pt idx="55">
                  <c:v>20201</c:v>
                </c:pt>
                <c:pt idx="56">
                  <c:v>201912</c:v>
                </c:pt>
                <c:pt idx="57">
                  <c:v>201911</c:v>
                </c:pt>
                <c:pt idx="58">
                  <c:v>201910</c:v>
                </c:pt>
                <c:pt idx="59">
                  <c:v>20199</c:v>
                </c:pt>
                <c:pt idx="60">
                  <c:v>20198</c:v>
                </c:pt>
                <c:pt idx="61">
                  <c:v>20197</c:v>
                </c:pt>
                <c:pt idx="62">
                  <c:v>20196</c:v>
                </c:pt>
                <c:pt idx="63">
                  <c:v>20195</c:v>
                </c:pt>
                <c:pt idx="64">
                  <c:v>20194</c:v>
                </c:pt>
                <c:pt idx="65">
                  <c:v>20193</c:v>
                </c:pt>
                <c:pt idx="66">
                  <c:v>20192</c:v>
                </c:pt>
                <c:pt idx="67">
                  <c:v>20191</c:v>
                </c:pt>
                <c:pt idx="68">
                  <c:v>201812</c:v>
                </c:pt>
                <c:pt idx="69">
                  <c:v>201811</c:v>
                </c:pt>
                <c:pt idx="70">
                  <c:v>201810</c:v>
                </c:pt>
                <c:pt idx="71">
                  <c:v>20189</c:v>
                </c:pt>
                <c:pt idx="72">
                  <c:v>20188</c:v>
                </c:pt>
                <c:pt idx="73">
                  <c:v>20187</c:v>
                </c:pt>
                <c:pt idx="74">
                  <c:v>20186</c:v>
                </c:pt>
                <c:pt idx="75">
                  <c:v>20185</c:v>
                </c:pt>
                <c:pt idx="76">
                  <c:v>20184</c:v>
                </c:pt>
                <c:pt idx="77">
                  <c:v>20183</c:v>
                </c:pt>
                <c:pt idx="78">
                  <c:v>20182</c:v>
                </c:pt>
                <c:pt idx="79">
                  <c:v>20181</c:v>
                </c:pt>
                <c:pt idx="80">
                  <c:v>201712</c:v>
                </c:pt>
                <c:pt idx="81">
                  <c:v>201711</c:v>
                </c:pt>
                <c:pt idx="82">
                  <c:v>201710</c:v>
                </c:pt>
                <c:pt idx="83">
                  <c:v>20179</c:v>
                </c:pt>
                <c:pt idx="84">
                  <c:v>20178</c:v>
                </c:pt>
                <c:pt idx="85">
                  <c:v>20177</c:v>
                </c:pt>
                <c:pt idx="86">
                  <c:v>20176</c:v>
                </c:pt>
                <c:pt idx="87">
                  <c:v>20175</c:v>
                </c:pt>
                <c:pt idx="88">
                  <c:v>20174</c:v>
                </c:pt>
                <c:pt idx="89">
                  <c:v>20173</c:v>
                </c:pt>
                <c:pt idx="90">
                  <c:v>20172</c:v>
                </c:pt>
                <c:pt idx="91">
                  <c:v>20171</c:v>
                </c:pt>
                <c:pt idx="92">
                  <c:v>201612</c:v>
                </c:pt>
                <c:pt idx="93">
                  <c:v>201611</c:v>
                </c:pt>
                <c:pt idx="94">
                  <c:v>201610</c:v>
                </c:pt>
                <c:pt idx="95">
                  <c:v>20169</c:v>
                </c:pt>
                <c:pt idx="96">
                  <c:v>20168</c:v>
                </c:pt>
                <c:pt idx="97">
                  <c:v>20167</c:v>
                </c:pt>
                <c:pt idx="98">
                  <c:v>20166</c:v>
                </c:pt>
                <c:pt idx="99">
                  <c:v>20165</c:v>
                </c:pt>
                <c:pt idx="100">
                  <c:v>20164</c:v>
                </c:pt>
                <c:pt idx="101">
                  <c:v>20163</c:v>
                </c:pt>
                <c:pt idx="102">
                  <c:v>20162</c:v>
                </c:pt>
                <c:pt idx="103">
                  <c:v>20161</c:v>
                </c:pt>
                <c:pt idx="104">
                  <c:v>201512</c:v>
                </c:pt>
                <c:pt idx="105">
                  <c:v>201511</c:v>
                </c:pt>
                <c:pt idx="106">
                  <c:v>201510</c:v>
                </c:pt>
                <c:pt idx="107">
                  <c:v>20159</c:v>
                </c:pt>
                <c:pt idx="108">
                  <c:v>20158</c:v>
                </c:pt>
                <c:pt idx="109">
                  <c:v>20157</c:v>
                </c:pt>
                <c:pt idx="110">
                  <c:v>20156</c:v>
                </c:pt>
                <c:pt idx="111">
                  <c:v>20155</c:v>
                </c:pt>
                <c:pt idx="112">
                  <c:v>20154</c:v>
                </c:pt>
                <c:pt idx="113">
                  <c:v>20153</c:v>
                </c:pt>
                <c:pt idx="114">
                  <c:v>20152</c:v>
                </c:pt>
                <c:pt idx="115">
                  <c:v>20151</c:v>
                </c:pt>
                <c:pt idx="116">
                  <c:v>201412</c:v>
                </c:pt>
                <c:pt idx="117">
                  <c:v>201411</c:v>
                </c:pt>
                <c:pt idx="118">
                  <c:v>201410</c:v>
                </c:pt>
                <c:pt idx="119">
                  <c:v>20149</c:v>
                </c:pt>
                <c:pt idx="120">
                  <c:v>20148</c:v>
                </c:pt>
                <c:pt idx="121">
                  <c:v>20147</c:v>
                </c:pt>
                <c:pt idx="122">
                  <c:v>20146</c:v>
                </c:pt>
                <c:pt idx="123">
                  <c:v>20145</c:v>
                </c:pt>
                <c:pt idx="124">
                  <c:v>20144</c:v>
                </c:pt>
                <c:pt idx="125">
                  <c:v>20143</c:v>
                </c:pt>
                <c:pt idx="126">
                  <c:v>20142</c:v>
                </c:pt>
                <c:pt idx="127">
                  <c:v>20141</c:v>
                </c:pt>
                <c:pt idx="128">
                  <c:v>201312</c:v>
                </c:pt>
                <c:pt idx="129">
                  <c:v>201311</c:v>
                </c:pt>
                <c:pt idx="130">
                  <c:v>201310</c:v>
                </c:pt>
                <c:pt idx="131">
                  <c:v>20139</c:v>
                </c:pt>
                <c:pt idx="132">
                  <c:v>20138</c:v>
                </c:pt>
                <c:pt idx="133">
                  <c:v>20137</c:v>
                </c:pt>
                <c:pt idx="134">
                  <c:v>20136</c:v>
                </c:pt>
                <c:pt idx="135">
                  <c:v>20135</c:v>
                </c:pt>
                <c:pt idx="136">
                  <c:v>20134</c:v>
                </c:pt>
                <c:pt idx="137">
                  <c:v>20133</c:v>
                </c:pt>
                <c:pt idx="138">
                  <c:v>20132</c:v>
                </c:pt>
                <c:pt idx="139">
                  <c:v>20131</c:v>
                </c:pt>
                <c:pt idx="140">
                  <c:v>201212</c:v>
                </c:pt>
                <c:pt idx="141">
                  <c:v>201211</c:v>
                </c:pt>
                <c:pt idx="142">
                  <c:v>201210</c:v>
                </c:pt>
                <c:pt idx="143">
                  <c:v>20129</c:v>
                </c:pt>
                <c:pt idx="144">
                  <c:v>20128</c:v>
                </c:pt>
                <c:pt idx="145">
                  <c:v>20127</c:v>
                </c:pt>
                <c:pt idx="146">
                  <c:v>20126</c:v>
                </c:pt>
                <c:pt idx="147">
                  <c:v>20125</c:v>
                </c:pt>
                <c:pt idx="148">
                  <c:v>20124</c:v>
                </c:pt>
                <c:pt idx="149">
                  <c:v>20123</c:v>
                </c:pt>
                <c:pt idx="150">
                  <c:v>20122</c:v>
                </c:pt>
                <c:pt idx="151">
                  <c:v>20121</c:v>
                </c:pt>
              </c:strCache>
            </c:strRef>
          </c:cat>
          <c:val>
            <c:numRef>
              <c:f>gold_eur_historical!$E$2:$E$153</c:f>
              <c:numCache>
                <c:formatCode>General</c:formatCode>
                <c:ptCount val="152"/>
                <c:pt idx="0">
                  <c:v>2260</c:v>
                </c:pt>
                <c:pt idx="1">
                  <c:v>2160</c:v>
                </c:pt>
                <c:pt idx="2">
                  <c:v>2164.66</c:v>
                </c:pt>
                <c:pt idx="3">
                  <c:v>2145.6</c:v>
                </c:pt>
                <c:pt idx="4">
                  <c:v>2148.33</c:v>
                </c:pt>
                <c:pt idx="5">
                  <c:v>2080.91</c:v>
                </c:pt>
                <c:pt idx="6">
                  <c:v>1891.15</c:v>
                </c:pt>
                <c:pt idx="7">
                  <c:v>1885.16</c:v>
                </c:pt>
                <c:pt idx="8">
                  <c:v>1868.63</c:v>
                </c:pt>
                <c:pt idx="9">
                  <c:v>1870.06</c:v>
                </c:pt>
                <c:pt idx="10">
                  <c:v>1874.57</c:v>
                </c:pt>
                <c:pt idx="11">
                  <c:v>1747.98</c:v>
                </c:pt>
                <c:pt idx="12">
                  <c:v>1788.52</c:v>
                </c:pt>
                <c:pt idx="13">
                  <c:v>1786.32</c:v>
                </c:pt>
                <c:pt idx="14">
                  <c:v>1758.83</c:v>
                </c:pt>
                <c:pt idx="15">
                  <c:v>1834.55</c:v>
                </c:pt>
                <c:pt idx="16">
                  <c:v>1804.61</c:v>
                </c:pt>
                <c:pt idx="17">
                  <c:v>1815.63</c:v>
                </c:pt>
                <c:pt idx="18">
                  <c:v>1726.63</c:v>
                </c:pt>
                <c:pt idx="19">
                  <c:v>1774.92</c:v>
                </c:pt>
                <c:pt idx="20">
                  <c:v>1704.09</c:v>
                </c:pt>
                <c:pt idx="21">
                  <c:v>1698.4</c:v>
                </c:pt>
                <c:pt idx="22">
                  <c:v>1651.69</c:v>
                </c:pt>
                <c:pt idx="23">
                  <c:v>1693.14</c:v>
                </c:pt>
                <c:pt idx="24">
                  <c:v>1699.52</c:v>
                </c:pt>
                <c:pt idx="25">
                  <c:v>1727.24</c:v>
                </c:pt>
                <c:pt idx="26">
                  <c:v>1722.87</c:v>
                </c:pt>
                <c:pt idx="27">
                  <c:v>1710.8</c:v>
                </c:pt>
                <c:pt idx="28">
                  <c:v>1798.42</c:v>
                </c:pt>
                <c:pt idx="29">
                  <c:v>1749.11</c:v>
                </c:pt>
                <c:pt idx="30">
                  <c:v>1700.34</c:v>
                </c:pt>
                <c:pt idx="31">
                  <c:v>1598.98</c:v>
                </c:pt>
                <c:pt idx="32">
                  <c:v>1607.8</c:v>
                </c:pt>
                <c:pt idx="33">
                  <c:v>1564.31</c:v>
                </c:pt>
                <c:pt idx="34">
                  <c:v>1541.55</c:v>
                </c:pt>
                <c:pt idx="35">
                  <c:v>1516</c:v>
                </c:pt>
                <c:pt idx="36">
                  <c:v>1534.69</c:v>
                </c:pt>
                <c:pt idx="37">
                  <c:v>1527.62</c:v>
                </c:pt>
                <c:pt idx="38">
                  <c:v>1492.4</c:v>
                </c:pt>
                <c:pt idx="39">
                  <c:v>1560.15</c:v>
                </c:pt>
                <c:pt idx="40">
                  <c:v>1471.13</c:v>
                </c:pt>
                <c:pt idx="41">
                  <c:v>1455.22</c:v>
                </c:pt>
                <c:pt idx="42">
                  <c:v>1435.25</c:v>
                </c:pt>
                <c:pt idx="43">
                  <c:v>1521.04</c:v>
                </c:pt>
                <c:pt idx="44">
                  <c:v>1553.65</c:v>
                </c:pt>
                <c:pt idx="45">
                  <c:v>1488.93</c:v>
                </c:pt>
                <c:pt idx="46">
                  <c:v>1612.3</c:v>
                </c:pt>
                <c:pt idx="47">
                  <c:v>1608.57</c:v>
                </c:pt>
                <c:pt idx="48">
                  <c:v>1648.14</c:v>
                </c:pt>
                <c:pt idx="49">
                  <c:v>1676.43</c:v>
                </c:pt>
                <c:pt idx="50">
                  <c:v>1584.41</c:v>
                </c:pt>
                <c:pt idx="51">
                  <c:v>1558.12</c:v>
                </c:pt>
                <c:pt idx="52">
                  <c:v>1538.32</c:v>
                </c:pt>
                <c:pt idx="53">
                  <c:v>1424.23</c:v>
                </c:pt>
                <c:pt idx="54">
                  <c:v>1437.01</c:v>
                </c:pt>
                <c:pt idx="55">
                  <c:v>1432.91</c:v>
                </c:pt>
                <c:pt idx="56">
                  <c:v>1352.78</c:v>
                </c:pt>
                <c:pt idx="57">
                  <c:v>1330.59</c:v>
                </c:pt>
                <c:pt idx="58">
                  <c:v>1356.25</c:v>
                </c:pt>
                <c:pt idx="59">
                  <c:v>1350.35</c:v>
                </c:pt>
                <c:pt idx="60">
                  <c:v>1382.85</c:v>
                </c:pt>
                <c:pt idx="61">
                  <c:v>1276.05</c:v>
                </c:pt>
                <c:pt idx="62">
                  <c:v>1239.23</c:v>
                </c:pt>
                <c:pt idx="63">
                  <c:v>1166.99</c:v>
                </c:pt>
                <c:pt idx="64">
                  <c:v>1144.21</c:v>
                </c:pt>
                <c:pt idx="65">
                  <c:v>1151.53</c:v>
                </c:pt>
                <c:pt idx="66">
                  <c:v>1154.74</c:v>
                </c:pt>
                <c:pt idx="67">
                  <c:v>1154.22</c:v>
                </c:pt>
                <c:pt idx="68">
                  <c:v>1117.65</c:v>
                </c:pt>
                <c:pt idx="69">
                  <c:v>1079.49</c:v>
                </c:pt>
                <c:pt idx="70">
                  <c:v>1073.08</c:v>
                </c:pt>
                <c:pt idx="71">
                  <c:v>1026.43</c:v>
                </c:pt>
                <c:pt idx="72">
                  <c:v>1034.65</c:v>
                </c:pt>
                <c:pt idx="73">
                  <c:v>1046.37</c:v>
                </c:pt>
                <c:pt idx="74">
                  <c:v>1071.49</c:v>
                </c:pt>
                <c:pt idx="75">
                  <c:v>1109.54</c:v>
                </c:pt>
                <c:pt idx="76">
                  <c:v>1088.53</c:v>
                </c:pt>
                <c:pt idx="77">
                  <c:v>1074.33</c:v>
                </c:pt>
                <c:pt idx="78">
                  <c:v>1080.47</c:v>
                </c:pt>
                <c:pt idx="79">
                  <c:v>1082.43</c:v>
                </c:pt>
                <c:pt idx="80">
                  <c:v>1085.38</c:v>
                </c:pt>
                <c:pt idx="81">
                  <c:v>1070.4</c:v>
                </c:pt>
                <c:pt idx="82">
                  <c:v>1091.35</c:v>
                </c:pt>
                <c:pt idx="83">
                  <c:v>1082.48</c:v>
                </c:pt>
                <c:pt idx="84">
                  <c:v>1109.47</c:v>
                </c:pt>
                <c:pt idx="85">
                  <c:v>1071.56</c:v>
                </c:pt>
                <c:pt idx="86">
                  <c:v>1086.01</c:v>
                </c:pt>
                <c:pt idx="87">
                  <c:v>1127.59</c:v>
                </c:pt>
                <c:pt idx="88">
                  <c:v>1163.09</c:v>
                </c:pt>
                <c:pt idx="89">
                  <c:v>1171.96</c:v>
                </c:pt>
                <c:pt idx="90">
                  <c:v>1179.67</c:v>
                </c:pt>
                <c:pt idx="91">
                  <c:v>1120.32</c:v>
                </c:pt>
                <c:pt idx="92">
                  <c:v>1094.65</c:v>
                </c:pt>
                <c:pt idx="93">
                  <c:v>1107.79</c:v>
                </c:pt>
                <c:pt idx="94">
                  <c:v>1162.96</c:v>
                </c:pt>
                <c:pt idx="95">
                  <c:v>1170.22</c:v>
                </c:pt>
                <c:pt idx="96">
                  <c:v>1172.22</c:v>
                </c:pt>
                <c:pt idx="97">
                  <c:v>1208.38</c:v>
                </c:pt>
                <c:pt idx="98">
                  <c:v>1190.04</c:v>
                </c:pt>
                <c:pt idx="99">
                  <c:v>1090.88</c:v>
                </c:pt>
                <c:pt idx="100">
                  <c:v>1128.78</c:v>
                </c:pt>
                <c:pt idx="101">
                  <c:v>1082.37</c:v>
                </c:pt>
                <c:pt idx="102">
                  <c:v>1138.67</c:v>
                </c:pt>
                <c:pt idx="103">
                  <c:v>1031.13</c:v>
                </c:pt>
                <c:pt idx="104">
                  <c:v>976.25</c:v>
                </c:pt>
                <c:pt idx="105">
                  <c:v>1007.34</c:v>
                </c:pt>
                <c:pt idx="106">
                  <c:v>1037.62</c:v>
                </c:pt>
                <c:pt idx="107">
                  <c:v>997.1</c:v>
                </c:pt>
                <c:pt idx="108">
                  <c:v>1011.45</c:v>
                </c:pt>
                <c:pt idx="109">
                  <c:v>996.81</c:v>
                </c:pt>
                <c:pt idx="110">
                  <c:v>1051.52</c:v>
                </c:pt>
                <c:pt idx="111">
                  <c:v>1082.63</c:v>
                </c:pt>
                <c:pt idx="112">
                  <c:v>1054.56</c:v>
                </c:pt>
                <c:pt idx="113">
                  <c:v>1102.5</c:v>
                </c:pt>
                <c:pt idx="114">
                  <c:v>1083.05</c:v>
                </c:pt>
                <c:pt idx="115">
                  <c:v>1136.73</c:v>
                </c:pt>
                <c:pt idx="116">
                  <c:v>978.26</c:v>
                </c:pt>
                <c:pt idx="117">
                  <c:v>937.08</c:v>
                </c:pt>
                <c:pt idx="118">
                  <c:v>936.45</c:v>
                </c:pt>
                <c:pt idx="119">
                  <c:v>956.11</c:v>
                </c:pt>
                <c:pt idx="120">
                  <c:v>979.88</c:v>
                </c:pt>
                <c:pt idx="121">
                  <c:v>957.65</c:v>
                </c:pt>
                <c:pt idx="122">
                  <c:v>969.11</c:v>
                </c:pt>
                <c:pt idx="123">
                  <c:v>916.45</c:v>
                </c:pt>
                <c:pt idx="124">
                  <c:v>930.93</c:v>
                </c:pt>
                <c:pt idx="125">
                  <c:v>931.88</c:v>
                </c:pt>
                <c:pt idx="126">
                  <c:v>959.41</c:v>
                </c:pt>
                <c:pt idx="127">
                  <c:v>921.89</c:v>
                </c:pt>
                <c:pt idx="128">
                  <c:v>876.24</c:v>
                </c:pt>
                <c:pt idx="129">
                  <c:v>921.53</c:v>
                </c:pt>
                <c:pt idx="130">
                  <c:v>973.71</c:v>
                </c:pt>
                <c:pt idx="131">
                  <c:v>981.11</c:v>
                </c:pt>
                <c:pt idx="132">
                  <c:v>1055.5</c:v>
                </c:pt>
                <c:pt idx="133">
                  <c:v>993.72</c:v>
                </c:pt>
                <c:pt idx="134">
                  <c:v>947.69</c:v>
                </c:pt>
                <c:pt idx="135">
                  <c:v>1066.38</c:v>
                </c:pt>
                <c:pt idx="136">
                  <c:v>1120.96</c:v>
                </c:pt>
                <c:pt idx="137">
                  <c:v>1245.8</c:v>
                </c:pt>
                <c:pt idx="138">
                  <c:v>1208.62</c:v>
                </c:pt>
                <c:pt idx="139">
                  <c:v>1224.41</c:v>
                </c:pt>
                <c:pt idx="140">
                  <c:v>1268.07</c:v>
                </c:pt>
                <c:pt idx="141">
                  <c:v>1318.37</c:v>
                </c:pt>
                <c:pt idx="142">
                  <c:v>1326.9</c:v>
                </c:pt>
                <c:pt idx="143">
                  <c:v>1377.41</c:v>
                </c:pt>
                <c:pt idx="144">
                  <c:v>1343.62</c:v>
                </c:pt>
                <c:pt idx="145">
                  <c:v>1311.62</c:v>
                </c:pt>
                <c:pt idx="146">
                  <c:v>1262.2</c:v>
                </c:pt>
                <c:pt idx="147">
                  <c:v>1261.08</c:v>
                </c:pt>
                <c:pt idx="148">
                  <c:v>1256.52</c:v>
                </c:pt>
                <c:pt idx="149">
                  <c:v>1250.12</c:v>
                </c:pt>
                <c:pt idx="150">
                  <c:v>1271.19</c:v>
                </c:pt>
                <c:pt idx="151">
                  <c:v>1329.43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gold_eur_historical!$K$1</c:f>
              <c:strCache>
                <c:ptCount val="1"/>
                <c:pt idx="0">
                  <c:v>36_month_price_ma</c:v>
                </c:pt>
              </c:strCache>
            </c:strRef>
          </c:tx>
          <c:spPr>
            <a:solidFill>
              <a:srgbClr val="314004"/>
            </a:solidFill>
            <a:ln w="28800">
              <a:solidFill>
                <a:srgbClr val="314004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gold_eur_historical!$D$2:$D$153</c:f>
              <c:strCache>
                <c:ptCount val="152"/>
                <c:pt idx="0">
                  <c:v>20248</c:v>
                </c:pt>
                <c:pt idx="1">
                  <c:v>20247</c:v>
                </c:pt>
                <c:pt idx="2">
                  <c:v>20246</c:v>
                </c:pt>
                <c:pt idx="3">
                  <c:v>20245</c:v>
                </c:pt>
                <c:pt idx="4">
                  <c:v>20244</c:v>
                </c:pt>
                <c:pt idx="5">
                  <c:v>20243</c:v>
                </c:pt>
                <c:pt idx="6">
                  <c:v>20242</c:v>
                </c:pt>
                <c:pt idx="7">
                  <c:v>20241</c:v>
                </c:pt>
                <c:pt idx="8">
                  <c:v>202312</c:v>
                </c:pt>
                <c:pt idx="9">
                  <c:v>202311</c:v>
                </c:pt>
                <c:pt idx="10">
                  <c:v>202310</c:v>
                </c:pt>
                <c:pt idx="11">
                  <c:v>20239</c:v>
                </c:pt>
                <c:pt idx="12">
                  <c:v>20238</c:v>
                </c:pt>
                <c:pt idx="13">
                  <c:v>20237</c:v>
                </c:pt>
                <c:pt idx="14">
                  <c:v>20236</c:v>
                </c:pt>
                <c:pt idx="15">
                  <c:v>20235</c:v>
                </c:pt>
                <c:pt idx="16">
                  <c:v>20234</c:v>
                </c:pt>
                <c:pt idx="17">
                  <c:v>20233</c:v>
                </c:pt>
                <c:pt idx="18">
                  <c:v>20232</c:v>
                </c:pt>
                <c:pt idx="19">
                  <c:v>20231</c:v>
                </c:pt>
                <c:pt idx="20">
                  <c:v>202212</c:v>
                </c:pt>
                <c:pt idx="21">
                  <c:v>202211</c:v>
                </c:pt>
                <c:pt idx="22">
                  <c:v>202210</c:v>
                </c:pt>
                <c:pt idx="23">
                  <c:v>20229</c:v>
                </c:pt>
                <c:pt idx="24">
                  <c:v>20228</c:v>
                </c:pt>
                <c:pt idx="25">
                  <c:v>20227</c:v>
                </c:pt>
                <c:pt idx="26">
                  <c:v>20226</c:v>
                </c:pt>
                <c:pt idx="27">
                  <c:v>20225</c:v>
                </c:pt>
                <c:pt idx="28">
                  <c:v>20224</c:v>
                </c:pt>
                <c:pt idx="29">
                  <c:v>20223</c:v>
                </c:pt>
                <c:pt idx="30">
                  <c:v>20222</c:v>
                </c:pt>
                <c:pt idx="31">
                  <c:v>20221</c:v>
                </c:pt>
                <c:pt idx="32">
                  <c:v>202112</c:v>
                </c:pt>
                <c:pt idx="33">
                  <c:v>202111</c:v>
                </c:pt>
                <c:pt idx="34">
                  <c:v>202110</c:v>
                </c:pt>
                <c:pt idx="35">
                  <c:v>20219</c:v>
                </c:pt>
                <c:pt idx="36">
                  <c:v>20218</c:v>
                </c:pt>
                <c:pt idx="37">
                  <c:v>20217</c:v>
                </c:pt>
                <c:pt idx="38">
                  <c:v>20216</c:v>
                </c:pt>
                <c:pt idx="39">
                  <c:v>20215</c:v>
                </c:pt>
                <c:pt idx="40">
                  <c:v>20214</c:v>
                </c:pt>
                <c:pt idx="41">
                  <c:v>20213</c:v>
                </c:pt>
                <c:pt idx="42">
                  <c:v>20212</c:v>
                </c:pt>
                <c:pt idx="43">
                  <c:v>20211</c:v>
                </c:pt>
                <c:pt idx="44">
                  <c:v>202012</c:v>
                </c:pt>
                <c:pt idx="45">
                  <c:v>202011</c:v>
                </c:pt>
                <c:pt idx="46">
                  <c:v>202010</c:v>
                </c:pt>
                <c:pt idx="47">
                  <c:v>20209</c:v>
                </c:pt>
                <c:pt idx="48">
                  <c:v>20208</c:v>
                </c:pt>
                <c:pt idx="49">
                  <c:v>20207</c:v>
                </c:pt>
                <c:pt idx="50">
                  <c:v>20206</c:v>
                </c:pt>
                <c:pt idx="51">
                  <c:v>20205</c:v>
                </c:pt>
                <c:pt idx="52">
                  <c:v>20204</c:v>
                </c:pt>
                <c:pt idx="53">
                  <c:v>20203</c:v>
                </c:pt>
                <c:pt idx="54">
                  <c:v>20202</c:v>
                </c:pt>
                <c:pt idx="55">
                  <c:v>20201</c:v>
                </c:pt>
                <c:pt idx="56">
                  <c:v>201912</c:v>
                </c:pt>
                <c:pt idx="57">
                  <c:v>201911</c:v>
                </c:pt>
                <c:pt idx="58">
                  <c:v>201910</c:v>
                </c:pt>
                <c:pt idx="59">
                  <c:v>20199</c:v>
                </c:pt>
                <c:pt idx="60">
                  <c:v>20198</c:v>
                </c:pt>
                <c:pt idx="61">
                  <c:v>20197</c:v>
                </c:pt>
                <c:pt idx="62">
                  <c:v>20196</c:v>
                </c:pt>
                <c:pt idx="63">
                  <c:v>20195</c:v>
                </c:pt>
                <c:pt idx="64">
                  <c:v>20194</c:v>
                </c:pt>
                <c:pt idx="65">
                  <c:v>20193</c:v>
                </c:pt>
                <c:pt idx="66">
                  <c:v>20192</c:v>
                </c:pt>
                <c:pt idx="67">
                  <c:v>20191</c:v>
                </c:pt>
                <c:pt idx="68">
                  <c:v>201812</c:v>
                </c:pt>
                <c:pt idx="69">
                  <c:v>201811</c:v>
                </c:pt>
                <c:pt idx="70">
                  <c:v>201810</c:v>
                </c:pt>
                <c:pt idx="71">
                  <c:v>20189</c:v>
                </c:pt>
                <c:pt idx="72">
                  <c:v>20188</c:v>
                </c:pt>
                <c:pt idx="73">
                  <c:v>20187</c:v>
                </c:pt>
                <c:pt idx="74">
                  <c:v>20186</c:v>
                </c:pt>
                <c:pt idx="75">
                  <c:v>20185</c:v>
                </c:pt>
                <c:pt idx="76">
                  <c:v>20184</c:v>
                </c:pt>
                <c:pt idx="77">
                  <c:v>20183</c:v>
                </c:pt>
                <c:pt idx="78">
                  <c:v>20182</c:v>
                </c:pt>
                <c:pt idx="79">
                  <c:v>20181</c:v>
                </c:pt>
                <c:pt idx="80">
                  <c:v>201712</c:v>
                </c:pt>
                <c:pt idx="81">
                  <c:v>201711</c:v>
                </c:pt>
                <c:pt idx="82">
                  <c:v>201710</c:v>
                </c:pt>
                <c:pt idx="83">
                  <c:v>20179</c:v>
                </c:pt>
                <c:pt idx="84">
                  <c:v>20178</c:v>
                </c:pt>
                <c:pt idx="85">
                  <c:v>20177</c:v>
                </c:pt>
                <c:pt idx="86">
                  <c:v>20176</c:v>
                </c:pt>
                <c:pt idx="87">
                  <c:v>20175</c:v>
                </c:pt>
                <c:pt idx="88">
                  <c:v>20174</c:v>
                </c:pt>
                <c:pt idx="89">
                  <c:v>20173</c:v>
                </c:pt>
                <c:pt idx="90">
                  <c:v>20172</c:v>
                </c:pt>
                <c:pt idx="91">
                  <c:v>20171</c:v>
                </c:pt>
                <c:pt idx="92">
                  <c:v>201612</c:v>
                </c:pt>
                <c:pt idx="93">
                  <c:v>201611</c:v>
                </c:pt>
                <c:pt idx="94">
                  <c:v>201610</c:v>
                </c:pt>
                <c:pt idx="95">
                  <c:v>20169</c:v>
                </c:pt>
                <c:pt idx="96">
                  <c:v>20168</c:v>
                </c:pt>
                <c:pt idx="97">
                  <c:v>20167</c:v>
                </c:pt>
                <c:pt idx="98">
                  <c:v>20166</c:v>
                </c:pt>
                <c:pt idx="99">
                  <c:v>20165</c:v>
                </c:pt>
                <c:pt idx="100">
                  <c:v>20164</c:v>
                </c:pt>
                <c:pt idx="101">
                  <c:v>20163</c:v>
                </c:pt>
                <c:pt idx="102">
                  <c:v>20162</c:v>
                </c:pt>
                <c:pt idx="103">
                  <c:v>20161</c:v>
                </c:pt>
                <c:pt idx="104">
                  <c:v>201512</c:v>
                </c:pt>
                <c:pt idx="105">
                  <c:v>201511</c:v>
                </c:pt>
                <c:pt idx="106">
                  <c:v>201510</c:v>
                </c:pt>
                <c:pt idx="107">
                  <c:v>20159</c:v>
                </c:pt>
                <c:pt idx="108">
                  <c:v>20158</c:v>
                </c:pt>
                <c:pt idx="109">
                  <c:v>20157</c:v>
                </c:pt>
                <c:pt idx="110">
                  <c:v>20156</c:v>
                </c:pt>
                <c:pt idx="111">
                  <c:v>20155</c:v>
                </c:pt>
                <c:pt idx="112">
                  <c:v>20154</c:v>
                </c:pt>
                <c:pt idx="113">
                  <c:v>20153</c:v>
                </c:pt>
                <c:pt idx="114">
                  <c:v>20152</c:v>
                </c:pt>
                <c:pt idx="115">
                  <c:v>20151</c:v>
                </c:pt>
                <c:pt idx="116">
                  <c:v>201412</c:v>
                </c:pt>
                <c:pt idx="117">
                  <c:v>201411</c:v>
                </c:pt>
                <c:pt idx="118">
                  <c:v>201410</c:v>
                </c:pt>
                <c:pt idx="119">
                  <c:v>20149</c:v>
                </c:pt>
                <c:pt idx="120">
                  <c:v>20148</c:v>
                </c:pt>
                <c:pt idx="121">
                  <c:v>20147</c:v>
                </c:pt>
                <c:pt idx="122">
                  <c:v>20146</c:v>
                </c:pt>
                <c:pt idx="123">
                  <c:v>20145</c:v>
                </c:pt>
                <c:pt idx="124">
                  <c:v>20144</c:v>
                </c:pt>
                <c:pt idx="125">
                  <c:v>20143</c:v>
                </c:pt>
                <c:pt idx="126">
                  <c:v>20142</c:v>
                </c:pt>
                <c:pt idx="127">
                  <c:v>20141</c:v>
                </c:pt>
                <c:pt idx="128">
                  <c:v>201312</c:v>
                </c:pt>
                <c:pt idx="129">
                  <c:v>201311</c:v>
                </c:pt>
                <c:pt idx="130">
                  <c:v>201310</c:v>
                </c:pt>
                <c:pt idx="131">
                  <c:v>20139</c:v>
                </c:pt>
                <c:pt idx="132">
                  <c:v>20138</c:v>
                </c:pt>
                <c:pt idx="133">
                  <c:v>20137</c:v>
                </c:pt>
                <c:pt idx="134">
                  <c:v>20136</c:v>
                </c:pt>
                <c:pt idx="135">
                  <c:v>20135</c:v>
                </c:pt>
                <c:pt idx="136">
                  <c:v>20134</c:v>
                </c:pt>
                <c:pt idx="137">
                  <c:v>20133</c:v>
                </c:pt>
                <c:pt idx="138">
                  <c:v>20132</c:v>
                </c:pt>
                <c:pt idx="139">
                  <c:v>20131</c:v>
                </c:pt>
                <c:pt idx="140">
                  <c:v>201212</c:v>
                </c:pt>
                <c:pt idx="141">
                  <c:v>201211</c:v>
                </c:pt>
                <c:pt idx="142">
                  <c:v>201210</c:v>
                </c:pt>
                <c:pt idx="143">
                  <c:v>20129</c:v>
                </c:pt>
                <c:pt idx="144">
                  <c:v>20128</c:v>
                </c:pt>
                <c:pt idx="145">
                  <c:v>20127</c:v>
                </c:pt>
                <c:pt idx="146">
                  <c:v>20126</c:v>
                </c:pt>
                <c:pt idx="147">
                  <c:v>20125</c:v>
                </c:pt>
                <c:pt idx="148">
                  <c:v>20124</c:v>
                </c:pt>
                <c:pt idx="149">
                  <c:v>20123</c:v>
                </c:pt>
                <c:pt idx="150">
                  <c:v>20122</c:v>
                </c:pt>
                <c:pt idx="151">
                  <c:v>20121</c:v>
                </c:pt>
              </c:strCache>
            </c:strRef>
          </c:cat>
          <c:val>
            <c:numRef>
              <c:f>gold_eur_historical!$K$2:$K$153</c:f>
              <c:numCache>
                <c:formatCode>General</c:formatCode>
                <c:ptCount val="152"/>
                <c:pt idx="0">
                  <c:v>1807.53666666667</c:v>
                </c:pt>
                <c:pt idx="1">
                  <c:v>1787.38916666667</c:v>
                </c:pt>
                <c:pt idx="2">
                  <c:v>1769.82305555556</c:v>
                </c:pt>
                <c:pt idx="3">
                  <c:v>1751.14916666667</c:v>
                </c:pt>
                <c:pt idx="4">
                  <c:v>1734.88666666667</c:v>
                </c:pt>
                <c:pt idx="5">
                  <c:v>1716.07555555556</c:v>
                </c:pt>
                <c:pt idx="6">
                  <c:v>1698.69527777778</c:v>
                </c:pt>
                <c:pt idx="7">
                  <c:v>1686.03138888889</c:v>
                </c:pt>
                <c:pt idx="8">
                  <c:v>1675.91694444444</c:v>
                </c:pt>
                <c:pt idx="9">
                  <c:v>1667.1675</c:v>
                </c:pt>
                <c:pt idx="10">
                  <c:v>1656.58055555556</c:v>
                </c:pt>
                <c:pt idx="11">
                  <c:v>1649.29527777778</c:v>
                </c:pt>
                <c:pt idx="12">
                  <c:v>1645.42277777778</c:v>
                </c:pt>
                <c:pt idx="13">
                  <c:v>1641.52333333333</c:v>
                </c:pt>
                <c:pt idx="14">
                  <c:v>1638.47083333333</c:v>
                </c:pt>
                <c:pt idx="15">
                  <c:v>1633.62583333333</c:v>
                </c:pt>
                <c:pt idx="16">
                  <c:v>1625.94722222222</c:v>
                </c:pt>
                <c:pt idx="17">
                  <c:v>1618.55027777778</c:v>
                </c:pt>
                <c:pt idx="18">
                  <c:v>1607.67805555556</c:v>
                </c:pt>
                <c:pt idx="19">
                  <c:v>1599.63305555556</c:v>
                </c:pt>
                <c:pt idx="20">
                  <c:v>1590.13277777778</c:v>
                </c:pt>
                <c:pt idx="21">
                  <c:v>1580.37416666667</c:v>
                </c:pt>
                <c:pt idx="22">
                  <c:v>1570.15722222222</c:v>
                </c:pt>
                <c:pt idx="23">
                  <c:v>1561.95055555556</c:v>
                </c:pt>
                <c:pt idx="24">
                  <c:v>1552.42861111111</c:v>
                </c:pt>
                <c:pt idx="25">
                  <c:v>1543.63222222222</c:v>
                </c:pt>
                <c:pt idx="26">
                  <c:v>1531.09916666667</c:v>
                </c:pt>
                <c:pt idx="27">
                  <c:v>1517.66472222222</c:v>
                </c:pt>
                <c:pt idx="28">
                  <c:v>1502.55888888889</c:v>
                </c:pt>
                <c:pt idx="29">
                  <c:v>1484.38638888889</c:v>
                </c:pt>
                <c:pt idx="30">
                  <c:v>1467.78694444444</c:v>
                </c:pt>
                <c:pt idx="31">
                  <c:v>1452.63138888889</c:v>
                </c:pt>
                <c:pt idx="32">
                  <c:v>1440.27694444444</c:v>
                </c:pt>
                <c:pt idx="33">
                  <c:v>1426.66166666667</c:v>
                </c:pt>
                <c:pt idx="34">
                  <c:v>1413.19444444444</c:v>
                </c:pt>
                <c:pt idx="35">
                  <c:v>1400.18138888889</c:v>
                </c:pt>
                <c:pt idx="36">
                  <c:v>1386.58222222222</c:v>
                </c:pt>
                <c:pt idx="37">
                  <c:v>1372.69222222222</c:v>
                </c:pt>
                <c:pt idx="38">
                  <c:v>1359.32416666667</c:v>
                </c:pt>
                <c:pt idx="39">
                  <c:v>1347.63222222222</c:v>
                </c:pt>
                <c:pt idx="40">
                  <c:v>1335.11527777778</c:v>
                </c:pt>
                <c:pt idx="41">
                  <c:v>1324.4875</c:v>
                </c:pt>
                <c:pt idx="42">
                  <c:v>1313.90722222222</c:v>
                </c:pt>
                <c:pt idx="43">
                  <c:v>1304.05222222222</c:v>
                </c:pt>
                <c:pt idx="44">
                  <c:v>1291.86861111111</c:v>
                </c:pt>
                <c:pt idx="45">
                  <c:v>1278.86111111111</c:v>
                </c:pt>
                <c:pt idx="46">
                  <c:v>1267.23527777778</c:v>
                </c:pt>
                <c:pt idx="47">
                  <c:v>1252.76444444444</c:v>
                </c:pt>
                <c:pt idx="48">
                  <c:v>1238.15083333333</c:v>
                </c:pt>
                <c:pt idx="49">
                  <c:v>1223.18777777778</c:v>
                </c:pt>
                <c:pt idx="50">
                  <c:v>1206.38583333333</c:v>
                </c:pt>
                <c:pt idx="51">
                  <c:v>1192.54138888889</c:v>
                </c:pt>
                <c:pt idx="52">
                  <c:v>1180.58222222222</c:v>
                </c:pt>
                <c:pt idx="53">
                  <c:v>1170.15916666667</c:v>
                </c:pt>
                <c:pt idx="54">
                  <c:v>1163.15166666667</c:v>
                </c:pt>
                <c:pt idx="55">
                  <c:v>1156.00333333333</c:v>
                </c:pt>
                <c:pt idx="56">
                  <c:v>1147.32027777778</c:v>
                </c:pt>
                <c:pt idx="57">
                  <c:v>1140.15</c:v>
                </c:pt>
                <c:pt idx="58">
                  <c:v>1133.96111111111</c:v>
                </c:pt>
                <c:pt idx="59">
                  <c:v>1128.59194444444</c:v>
                </c:pt>
                <c:pt idx="60">
                  <c:v>1123.58833333333</c:v>
                </c:pt>
                <c:pt idx="61">
                  <c:v>1117.7375</c:v>
                </c:pt>
                <c:pt idx="62">
                  <c:v>1115.85777777778</c:v>
                </c:pt>
                <c:pt idx="63">
                  <c:v>1114.49138888889</c:v>
                </c:pt>
                <c:pt idx="64">
                  <c:v>1112.37722222222</c:v>
                </c:pt>
                <c:pt idx="65">
                  <c:v>1111.94861111111</c:v>
                </c:pt>
                <c:pt idx="66">
                  <c:v>1110.0275</c:v>
                </c:pt>
                <c:pt idx="67">
                  <c:v>1109.58111111111</c:v>
                </c:pt>
                <c:pt idx="68">
                  <c:v>1106.16194444444</c:v>
                </c:pt>
                <c:pt idx="69">
                  <c:v>1102.23416666667</c:v>
                </c:pt>
                <c:pt idx="70">
                  <c:v>1100.23</c:v>
                </c:pt>
                <c:pt idx="71">
                  <c:v>1099.245</c:v>
                </c:pt>
                <c:pt idx="72">
                  <c:v>1098.43027777778</c:v>
                </c:pt>
                <c:pt idx="73">
                  <c:v>1097.78583333333</c:v>
                </c:pt>
                <c:pt idx="74">
                  <c:v>1096.40916666667</c:v>
                </c:pt>
                <c:pt idx="75">
                  <c:v>1095.85444444444</c:v>
                </c:pt>
                <c:pt idx="76">
                  <c:v>1095.10694444444</c:v>
                </c:pt>
                <c:pt idx="77">
                  <c:v>1094.16333333333</c:v>
                </c:pt>
                <c:pt idx="78">
                  <c:v>1094.94583333333</c:v>
                </c:pt>
                <c:pt idx="79">
                  <c:v>1095.0175</c:v>
                </c:pt>
                <c:pt idx="80">
                  <c:v>1096.52583333333</c:v>
                </c:pt>
                <c:pt idx="81">
                  <c:v>1093.55027777778</c:v>
                </c:pt>
                <c:pt idx="82">
                  <c:v>1089.84694444444</c:v>
                </c:pt>
                <c:pt idx="83">
                  <c:v>1085.54416666667</c:v>
                </c:pt>
                <c:pt idx="84">
                  <c:v>1082.03388888889</c:v>
                </c:pt>
                <c:pt idx="85">
                  <c:v>1078.43416666667</c:v>
                </c:pt>
                <c:pt idx="86">
                  <c:v>1075.27</c:v>
                </c:pt>
                <c:pt idx="87">
                  <c:v>1072.02277777778</c:v>
                </c:pt>
                <c:pt idx="88">
                  <c:v>1066.15777777778</c:v>
                </c:pt>
                <c:pt idx="89">
                  <c:v>1059.70888888889</c:v>
                </c:pt>
                <c:pt idx="90">
                  <c:v>1053.04</c:v>
                </c:pt>
                <c:pt idx="91">
                  <c:v>1046.92166666667</c:v>
                </c:pt>
                <c:pt idx="92">
                  <c:v>1041.40972222222</c:v>
                </c:pt>
                <c:pt idx="93">
                  <c:v>1035.34277777778</c:v>
                </c:pt>
                <c:pt idx="94">
                  <c:v>1030.16888888889</c:v>
                </c:pt>
                <c:pt idx="95">
                  <c:v>1024.91194444444</c:v>
                </c:pt>
                <c:pt idx="96">
                  <c:v>1019.65888888889</c:v>
                </c:pt>
                <c:pt idx="97">
                  <c:v>1016.41666666667</c:v>
                </c:pt>
                <c:pt idx="98">
                  <c:v>1010.45388888889</c:v>
                </c:pt>
                <c:pt idx="99">
                  <c:v>1003.72194444444</c:v>
                </c:pt>
                <c:pt idx="100">
                  <c:v>1003.04138888889</c:v>
                </c:pt>
                <c:pt idx="101">
                  <c:v>1002.82416666667</c:v>
                </c:pt>
                <c:pt idx="102">
                  <c:v>1007.36388888889</c:v>
                </c:pt>
                <c:pt idx="103">
                  <c:v>1009.30694444444</c:v>
                </c:pt>
                <c:pt idx="104">
                  <c:v>1014.67583333333</c:v>
                </c:pt>
                <c:pt idx="105">
                  <c:v>1022.78194444444</c:v>
                </c:pt>
                <c:pt idx="106">
                  <c:v>1031.42166666667</c:v>
                </c:pt>
                <c:pt idx="107">
                  <c:v>1039.45722222222</c:v>
                </c:pt>
                <c:pt idx="108">
                  <c:v>1050.02138888889</c:v>
                </c:pt>
                <c:pt idx="109">
                  <c:v>1059.24833333333</c:v>
                </c:pt>
                <c:pt idx="110">
                  <c:v>1067.99305555556</c:v>
                </c:pt>
                <c:pt idx="111">
                  <c:v>1073.84527777778</c:v>
                </c:pt>
                <c:pt idx="112">
                  <c:v>1078.80222222222</c:v>
                </c:pt>
                <c:pt idx="113">
                  <c:v>1084.41222222222</c:v>
                </c:pt>
                <c:pt idx="114">
                  <c:v>1088.51277777778</c:v>
                </c:pt>
                <c:pt idx="115">
                  <c:v>1093.73888888889</c:v>
                </c:pt>
                <c:pt idx="116">
                  <c:v>1099.09166666667</c:v>
                </c:pt>
                <c:pt idx="117">
                  <c:v>1102.544</c:v>
                </c:pt>
                <c:pt idx="118">
                  <c:v>1107.41058823529</c:v>
                </c:pt>
                <c:pt idx="119">
                  <c:v>1112.59121212121</c:v>
                </c:pt>
                <c:pt idx="120">
                  <c:v>1117.48125</c:v>
                </c:pt>
                <c:pt idx="121">
                  <c:v>1121.92</c:v>
                </c:pt>
                <c:pt idx="122">
                  <c:v>1127.39566666667</c:v>
                </c:pt>
                <c:pt idx="123">
                  <c:v>1132.85379310345</c:v>
                </c:pt>
                <c:pt idx="124">
                  <c:v>1140.5825</c:v>
                </c:pt>
                <c:pt idx="125">
                  <c:v>1148.34740740741</c:v>
                </c:pt>
                <c:pt idx="126">
                  <c:v>1156.67307692308</c:v>
                </c:pt>
                <c:pt idx="127">
                  <c:v>1164.5636</c:v>
                </c:pt>
                <c:pt idx="128">
                  <c:v>1174.675</c:v>
                </c:pt>
                <c:pt idx="129">
                  <c:v>1187.65043478261</c:v>
                </c:pt>
                <c:pt idx="130">
                  <c:v>1199.74681818182</c:v>
                </c:pt>
                <c:pt idx="131">
                  <c:v>1210.51047619048</c:v>
                </c:pt>
                <c:pt idx="132">
                  <c:v>1221.9805</c:v>
                </c:pt>
                <c:pt idx="133">
                  <c:v>1230.74263157895</c:v>
                </c:pt>
                <c:pt idx="134">
                  <c:v>1243.91055555556</c:v>
                </c:pt>
                <c:pt idx="135">
                  <c:v>1261.33529411765</c:v>
                </c:pt>
                <c:pt idx="136">
                  <c:v>1273.52</c:v>
                </c:pt>
                <c:pt idx="137">
                  <c:v>1283.69066666667</c:v>
                </c:pt>
                <c:pt idx="138">
                  <c:v>1286.39714285714</c:v>
                </c:pt>
                <c:pt idx="139">
                  <c:v>1292.38</c:v>
                </c:pt>
                <c:pt idx="140">
                  <c:v>1298.04416666667</c:v>
                </c:pt>
                <c:pt idx="141">
                  <c:v>1300.76909090909</c:v>
                </c:pt>
                <c:pt idx="142">
                  <c:v>1299.009</c:v>
                </c:pt>
                <c:pt idx="143">
                  <c:v>1295.91</c:v>
                </c:pt>
                <c:pt idx="144">
                  <c:v>1285.7225</c:v>
                </c:pt>
                <c:pt idx="145">
                  <c:v>1277.45142857143</c:v>
                </c:pt>
                <c:pt idx="146">
                  <c:v>1271.75666666667</c:v>
                </c:pt>
                <c:pt idx="147">
                  <c:v>1273.668</c:v>
                </c:pt>
                <c:pt idx="148">
                  <c:v>1276.815</c:v>
                </c:pt>
                <c:pt idx="149">
                  <c:v>1283.58</c:v>
                </c:pt>
                <c:pt idx="150">
                  <c:v>1300.31</c:v>
                </c:pt>
                <c:pt idx="151">
                  <c:v>1329.43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5113221"/>
        <c:axId val="8811024"/>
      </c:lineChart>
      <c:catAx>
        <c:axId val="45113221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DejaVu Sans"/>
              </a:defRPr>
            </a:pPr>
          </a:p>
        </c:txPr>
        <c:crossAx val="8811024"/>
        <c:crossesAt val="0"/>
        <c:auto val="1"/>
        <c:lblAlgn val="ctr"/>
        <c:lblOffset val="100"/>
        <c:noMultiLvlLbl val="0"/>
      </c:catAx>
      <c:valAx>
        <c:axId val="881102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DejaVu Sans"/>
              </a:defRPr>
            </a:pPr>
          </a:p>
        </c:txPr>
        <c:crossAx val="45113221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  <a:ea typeface="DejaVu Sans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my_salary_history!$D$1</c:f>
              <c:strCache>
                <c:ptCount val="1"/>
                <c:pt idx="0">
                  <c:v>monthly_eur_gross_salary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my_salary_history!$C$2:$C$96</c:f>
              <c:strCache>
                <c:ptCount val="95"/>
                <c:pt idx="0">
                  <c:v>20169</c:v>
                </c:pt>
                <c:pt idx="1">
                  <c:v>201610</c:v>
                </c:pt>
                <c:pt idx="2">
                  <c:v>201611</c:v>
                </c:pt>
                <c:pt idx="3">
                  <c:v>201612</c:v>
                </c:pt>
                <c:pt idx="4">
                  <c:v>20171</c:v>
                </c:pt>
                <c:pt idx="5">
                  <c:v>20172</c:v>
                </c:pt>
                <c:pt idx="6">
                  <c:v>20173</c:v>
                </c:pt>
                <c:pt idx="7">
                  <c:v>20174</c:v>
                </c:pt>
                <c:pt idx="8">
                  <c:v>20175</c:v>
                </c:pt>
                <c:pt idx="9">
                  <c:v>20176</c:v>
                </c:pt>
                <c:pt idx="10">
                  <c:v>20177</c:v>
                </c:pt>
                <c:pt idx="11">
                  <c:v>20178</c:v>
                </c:pt>
                <c:pt idx="12">
                  <c:v>20179</c:v>
                </c:pt>
                <c:pt idx="13">
                  <c:v>201710</c:v>
                </c:pt>
                <c:pt idx="14">
                  <c:v>201711</c:v>
                </c:pt>
                <c:pt idx="15">
                  <c:v>201712</c:v>
                </c:pt>
                <c:pt idx="16">
                  <c:v>20181</c:v>
                </c:pt>
                <c:pt idx="17">
                  <c:v>20182</c:v>
                </c:pt>
                <c:pt idx="18">
                  <c:v>20183</c:v>
                </c:pt>
                <c:pt idx="19">
                  <c:v>20184</c:v>
                </c:pt>
                <c:pt idx="20">
                  <c:v>20185</c:v>
                </c:pt>
                <c:pt idx="21">
                  <c:v>20186</c:v>
                </c:pt>
                <c:pt idx="22">
                  <c:v>20187</c:v>
                </c:pt>
                <c:pt idx="23">
                  <c:v>20188</c:v>
                </c:pt>
                <c:pt idx="24">
                  <c:v>20189</c:v>
                </c:pt>
                <c:pt idx="25">
                  <c:v>201810</c:v>
                </c:pt>
                <c:pt idx="26">
                  <c:v>201811</c:v>
                </c:pt>
                <c:pt idx="27">
                  <c:v>201812</c:v>
                </c:pt>
                <c:pt idx="28">
                  <c:v>20191</c:v>
                </c:pt>
                <c:pt idx="29">
                  <c:v>20192</c:v>
                </c:pt>
                <c:pt idx="30">
                  <c:v>20193</c:v>
                </c:pt>
                <c:pt idx="31">
                  <c:v>20194</c:v>
                </c:pt>
                <c:pt idx="32">
                  <c:v>20195</c:v>
                </c:pt>
                <c:pt idx="33">
                  <c:v>20196</c:v>
                </c:pt>
                <c:pt idx="34">
                  <c:v>20197</c:v>
                </c:pt>
                <c:pt idx="35">
                  <c:v>20198</c:v>
                </c:pt>
                <c:pt idx="36">
                  <c:v>20199</c:v>
                </c:pt>
                <c:pt idx="37">
                  <c:v>201910</c:v>
                </c:pt>
                <c:pt idx="38">
                  <c:v>201911</c:v>
                </c:pt>
                <c:pt idx="39">
                  <c:v>201912</c:v>
                </c:pt>
                <c:pt idx="40">
                  <c:v>20201</c:v>
                </c:pt>
                <c:pt idx="41">
                  <c:v>20202</c:v>
                </c:pt>
                <c:pt idx="42">
                  <c:v>20203</c:v>
                </c:pt>
                <c:pt idx="43">
                  <c:v>20204</c:v>
                </c:pt>
                <c:pt idx="44">
                  <c:v>20205</c:v>
                </c:pt>
                <c:pt idx="45">
                  <c:v>20206</c:v>
                </c:pt>
                <c:pt idx="46">
                  <c:v>20207</c:v>
                </c:pt>
                <c:pt idx="47">
                  <c:v>20208</c:v>
                </c:pt>
                <c:pt idx="48">
                  <c:v>20209</c:v>
                </c:pt>
                <c:pt idx="49">
                  <c:v>202010</c:v>
                </c:pt>
                <c:pt idx="50">
                  <c:v>202011</c:v>
                </c:pt>
                <c:pt idx="51">
                  <c:v>202012</c:v>
                </c:pt>
                <c:pt idx="52">
                  <c:v>20211</c:v>
                </c:pt>
                <c:pt idx="53">
                  <c:v>20212</c:v>
                </c:pt>
                <c:pt idx="54">
                  <c:v>20213</c:v>
                </c:pt>
                <c:pt idx="55">
                  <c:v>20214</c:v>
                </c:pt>
                <c:pt idx="56">
                  <c:v>20215</c:v>
                </c:pt>
                <c:pt idx="57">
                  <c:v>20216</c:v>
                </c:pt>
                <c:pt idx="58">
                  <c:v>20217</c:v>
                </c:pt>
                <c:pt idx="59">
                  <c:v>20218</c:v>
                </c:pt>
                <c:pt idx="60">
                  <c:v>20219</c:v>
                </c:pt>
                <c:pt idx="61">
                  <c:v>202110</c:v>
                </c:pt>
                <c:pt idx="62">
                  <c:v>202111</c:v>
                </c:pt>
                <c:pt idx="63">
                  <c:v>202112</c:v>
                </c:pt>
                <c:pt idx="64">
                  <c:v>20221</c:v>
                </c:pt>
                <c:pt idx="65">
                  <c:v>20222</c:v>
                </c:pt>
                <c:pt idx="66">
                  <c:v>20223</c:v>
                </c:pt>
                <c:pt idx="67">
                  <c:v>20224</c:v>
                </c:pt>
                <c:pt idx="68">
                  <c:v>20225</c:v>
                </c:pt>
                <c:pt idx="69">
                  <c:v>20226</c:v>
                </c:pt>
                <c:pt idx="70">
                  <c:v>20227</c:v>
                </c:pt>
                <c:pt idx="71">
                  <c:v>20228</c:v>
                </c:pt>
                <c:pt idx="72">
                  <c:v>20229</c:v>
                </c:pt>
                <c:pt idx="73">
                  <c:v>202210</c:v>
                </c:pt>
                <c:pt idx="74">
                  <c:v>202211</c:v>
                </c:pt>
                <c:pt idx="75">
                  <c:v>202212</c:v>
                </c:pt>
                <c:pt idx="76">
                  <c:v>20231</c:v>
                </c:pt>
                <c:pt idx="77">
                  <c:v>20232</c:v>
                </c:pt>
                <c:pt idx="78">
                  <c:v>20233</c:v>
                </c:pt>
                <c:pt idx="79">
                  <c:v>20234</c:v>
                </c:pt>
                <c:pt idx="80">
                  <c:v>20235</c:v>
                </c:pt>
                <c:pt idx="81">
                  <c:v>20236</c:v>
                </c:pt>
                <c:pt idx="82">
                  <c:v>20237</c:v>
                </c:pt>
                <c:pt idx="83">
                  <c:v>20238</c:v>
                </c:pt>
                <c:pt idx="84">
                  <c:v>20239</c:v>
                </c:pt>
                <c:pt idx="85">
                  <c:v>202310</c:v>
                </c:pt>
                <c:pt idx="86">
                  <c:v>202311</c:v>
                </c:pt>
                <c:pt idx="87">
                  <c:v>202312</c:v>
                </c:pt>
                <c:pt idx="88">
                  <c:v>20241</c:v>
                </c:pt>
                <c:pt idx="89">
                  <c:v>20242</c:v>
                </c:pt>
                <c:pt idx="90">
                  <c:v>20243</c:v>
                </c:pt>
                <c:pt idx="91">
                  <c:v>20244</c:v>
                </c:pt>
                <c:pt idx="92">
                  <c:v>20245</c:v>
                </c:pt>
                <c:pt idx="93">
                  <c:v>20246</c:v>
                </c:pt>
                <c:pt idx="94">
                  <c:v>20247</c:v>
                </c:pt>
              </c:strCache>
            </c:strRef>
          </c:cat>
          <c:val>
            <c:numRef>
              <c:f>my_salary_history!$D$2:$D$96</c:f>
              <c:numCache>
                <c:formatCode>General</c:formatCode>
                <c:ptCount val="95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1833.33333333333</c:v>
                </c:pt>
                <c:pt idx="7">
                  <c:v>1833.33333333333</c:v>
                </c:pt>
                <c:pt idx="8">
                  <c:v>1833.33333333333</c:v>
                </c:pt>
                <c:pt idx="9">
                  <c:v>1833.33333333333</c:v>
                </c:pt>
                <c:pt idx="10">
                  <c:v>1833.33333333333</c:v>
                </c:pt>
                <c:pt idx="11">
                  <c:v>1833.33333333333</c:v>
                </c:pt>
                <c:pt idx="12">
                  <c:v>2333.33333333333</c:v>
                </c:pt>
                <c:pt idx="13">
                  <c:v>2333.33333333333</c:v>
                </c:pt>
                <c:pt idx="14">
                  <c:v>2333.33333333333</c:v>
                </c:pt>
                <c:pt idx="15">
                  <c:v>2333.33333333333</c:v>
                </c:pt>
                <c:pt idx="16">
                  <c:v>2333.33333333333</c:v>
                </c:pt>
                <c:pt idx="17">
                  <c:v>2333.33333333333</c:v>
                </c:pt>
                <c:pt idx="18">
                  <c:v>2333.33333333333</c:v>
                </c:pt>
                <c:pt idx="19">
                  <c:v>2333.33333333333</c:v>
                </c:pt>
                <c:pt idx="20">
                  <c:v>2333.33333333333</c:v>
                </c:pt>
                <c:pt idx="21">
                  <c:v>2333.33333333333</c:v>
                </c:pt>
                <c:pt idx="22">
                  <c:v>2333.33333333333</c:v>
                </c:pt>
                <c:pt idx="23">
                  <c:v>2333.33333333333</c:v>
                </c:pt>
                <c:pt idx="24">
                  <c:v>2333.33333333333</c:v>
                </c:pt>
                <c:pt idx="25">
                  <c:v>2333.33333333333</c:v>
                </c:pt>
                <c:pt idx="26">
                  <c:v>2333.33333333333</c:v>
                </c:pt>
                <c:pt idx="27">
                  <c:v>2333.33333333333</c:v>
                </c:pt>
                <c:pt idx="28">
                  <c:v>2750</c:v>
                </c:pt>
                <c:pt idx="29">
                  <c:v>2750</c:v>
                </c:pt>
                <c:pt idx="30">
                  <c:v>2750</c:v>
                </c:pt>
                <c:pt idx="31">
                  <c:v>2750</c:v>
                </c:pt>
                <c:pt idx="32">
                  <c:v>2750</c:v>
                </c:pt>
                <c:pt idx="33">
                  <c:v>2750</c:v>
                </c:pt>
                <c:pt idx="34">
                  <c:v>2750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700</c:v>
                </c:pt>
                <c:pt idx="43">
                  <c:v>700</c:v>
                </c:pt>
                <c:pt idx="44">
                  <c:v>700</c:v>
                </c:pt>
                <c:pt idx="45">
                  <c:v>700</c:v>
                </c:pt>
                <c:pt idx="46">
                  <c:v>700</c:v>
                </c:pt>
                <c:pt idx="47">
                  <c:v>700</c:v>
                </c:pt>
                <c:pt idx="48">
                  <c:v>0</c:v>
                </c:pt>
                <c:pt idx="49">
                  <c:v>0</c:v>
                </c:pt>
                <c:pt idx="50">
                  <c:v>3750</c:v>
                </c:pt>
                <c:pt idx="51">
                  <c:v>3750</c:v>
                </c:pt>
                <c:pt idx="52">
                  <c:v>3750</c:v>
                </c:pt>
                <c:pt idx="53">
                  <c:v>3750</c:v>
                </c:pt>
                <c:pt idx="54">
                  <c:v>3750</c:v>
                </c:pt>
                <c:pt idx="55">
                  <c:v>4166.66666666667</c:v>
                </c:pt>
                <c:pt idx="56">
                  <c:v>4166.66666666667</c:v>
                </c:pt>
                <c:pt idx="57">
                  <c:v>4166.66666666667</c:v>
                </c:pt>
                <c:pt idx="58">
                  <c:v>4166.66666666667</c:v>
                </c:pt>
                <c:pt idx="59">
                  <c:v>4166.66666666667</c:v>
                </c:pt>
                <c:pt idx="60">
                  <c:v>4333.33333333333</c:v>
                </c:pt>
                <c:pt idx="61">
                  <c:v>4333.33333333333</c:v>
                </c:pt>
                <c:pt idx="62">
                  <c:v>4333.33333333333</c:v>
                </c:pt>
                <c:pt idx="63">
                  <c:v>4333.33333333333</c:v>
                </c:pt>
                <c:pt idx="64">
                  <c:v>4833.33333333333</c:v>
                </c:pt>
                <c:pt idx="65">
                  <c:v>4833.33333333333</c:v>
                </c:pt>
                <c:pt idx="66">
                  <c:v>4833.33333333333</c:v>
                </c:pt>
                <c:pt idx="67">
                  <c:v>4833.33333333333</c:v>
                </c:pt>
                <c:pt idx="68">
                  <c:v>4833.33333333333</c:v>
                </c:pt>
                <c:pt idx="69">
                  <c:v>4833.33333333333</c:v>
                </c:pt>
                <c:pt idx="70">
                  <c:v>4833.33333333333</c:v>
                </c:pt>
                <c:pt idx="71">
                  <c:v>4166.66666666667</c:v>
                </c:pt>
                <c:pt idx="72">
                  <c:v>4166.66666666667</c:v>
                </c:pt>
                <c:pt idx="73">
                  <c:v>4166.66666666667</c:v>
                </c:pt>
                <c:pt idx="74">
                  <c:v>4166.66666666667</c:v>
                </c:pt>
                <c:pt idx="75">
                  <c:v>4166.66666666667</c:v>
                </c:pt>
                <c:pt idx="76">
                  <c:v>4166.66666666667</c:v>
                </c:pt>
                <c:pt idx="77">
                  <c:v>4166.66666666667</c:v>
                </c:pt>
                <c:pt idx="78">
                  <c:v>4166.66666666667</c:v>
                </c:pt>
                <c:pt idx="79">
                  <c:v>4166.66666666667</c:v>
                </c:pt>
                <c:pt idx="80">
                  <c:v>4166.66666666667</c:v>
                </c:pt>
                <c:pt idx="81">
                  <c:v>4166.66666666667</c:v>
                </c:pt>
                <c:pt idx="82">
                  <c:v>4166.66666666667</c:v>
                </c:pt>
                <c:pt idx="83">
                  <c:v>4166.66666666667</c:v>
                </c:pt>
                <c:pt idx="84">
                  <c:v>4166.66666666667</c:v>
                </c:pt>
                <c:pt idx="85">
                  <c:v>4166.66666666667</c:v>
                </c:pt>
                <c:pt idx="86">
                  <c:v>4166.66666666667</c:v>
                </c:pt>
                <c:pt idx="87">
                  <c:v>5416.66666666667</c:v>
                </c:pt>
                <c:pt idx="88">
                  <c:v>5416.66666666667</c:v>
                </c:pt>
                <c:pt idx="89">
                  <c:v>5416.66666666667</c:v>
                </c:pt>
                <c:pt idx="90">
                  <c:v>5416.66666666667</c:v>
                </c:pt>
                <c:pt idx="91">
                  <c:v>5416.66666666667</c:v>
                </c:pt>
                <c:pt idx="92">
                  <c:v>5416.66666666667</c:v>
                </c:pt>
                <c:pt idx="93">
                  <c:v>5416.66666666667</c:v>
                </c:pt>
                <c:pt idx="94">
                  <c:v>9110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7353412"/>
        <c:axId val="59230438"/>
      </c:lineChart>
      <c:lineChart>
        <c:grouping val="standard"/>
        <c:varyColors val="0"/>
        <c:ser>
          <c:idx val="1"/>
          <c:order val="1"/>
          <c:tx>
            <c:strRef>
              <c:f>my_salary_history!$F$1</c:f>
              <c:strCache>
                <c:ptCount val="1"/>
                <c:pt idx="0">
                  <c:v>salary_in_gold_ounces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my_salary_history!$C$2:$C$96</c:f>
              <c:strCache>
                <c:ptCount val="95"/>
                <c:pt idx="0">
                  <c:v>20169</c:v>
                </c:pt>
                <c:pt idx="1">
                  <c:v>201610</c:v>
                </c:pt>
                <c:pt idx="2">
                  <c:v>201611</c:v>
                </c:pt>
                <c:pt idx="3">
                  <c:v>201612</c:v>
                </c:pt>
                <c:pt idx="4">
                  <c:v>20171</c:v>
                </c:pt>
                <c:pt idx="5">
                  <c:v>20172</c:v>
                </c:pt>
                <c:pt idx="6">
                  <c:v>20173</c:v>
                </c:pt>
                <c:pt idx="7">
                  <c:v>20174</c:v>
                </c:pt>
                <c:pt idx="8">
                  <c:v>20175</c:v>
                </c:pt>
                <c:pt idx="9">
                  <c:v>20176</c:v>
                </c:pt>
                <c:pt idx="10">
                  <c:v>20177</c:v>
                </c:pt>
                <c:pt idx="11">
                  <c:v>20178</c:v>
                </c:pt>
                <c:pt idx="12">
                  <c:v>20179</c:v>
                </c:pt>
                <c:pt idx="13">
                  <c:v>201710</c:v>
                </c:pt>
                <c:pt idx="14">
                  <c:v>201711</c:v>
                </c:pt>
                <c:pt idx="15">
                  <c:v>201712</c:v>
                </c:pt>
                <c:pt idx="16">
                  <c:v>20181</c:v>
                </c:pt>
                <c:pt idx="17">
                  <c:v>20182</c:v>
                </c:pt>
                <c:pt idx="18">
                  <c:v>20183</c:v>
                </c:pt>
                <c:pt idx="19">
                  <c:v>20184</c:v>
                </c:pt>
                <c:pt idx="20">
                  <c:v>20185</c:v>
                </c:pt>
                <c:pt idx="21">
                  <c:v>20186</c:v>
                </c:pt>
                <c:pt idx="22">
                  <c:v>20187</c:v>
                </c:pt>
                <c:pt idx="23">
                  <c:v>20188</c:v>
                </c:pt>
                <c:pt idx="24">
                  <c:v>20189</c:v>
                </c:pt>
                <c:pt idx="25">
                  <c:v>201810</c:v>
                </c:pt>
                <c:pt idx="26">
                  <c:v>201811</c:v>
                </c:pt>
                <c:pt idx="27">
                  <c:v>201812</c:v>
                </c:pt>
                <c:pt idx="28">
                  <c:v>20191</c:v>
                </c:pt>
                <c:pt idx="29">
                  <c:v>20192</c:v>
                </c:pt>
                <c:pt idx="30">
                  <c:v>20193</c:v>
                </c:pt>
                <c:pt idx="31">
                  <c:v>20194</c:v>
                </c:pt>
                <c:pt idx="32">
                  <c:v>20195</c:v>
                </c:pt>
                <c:pt idx="33">
                  <c:v>20196</c:v>
                </c:pt>
                <c:pt idx="34">
                  <c:v>20197</c:v>
                </c:pt>
                <c:pt idx="35">
                  <c:v>20198</c:v>
                </c:pt>
                <c:pt idx="36">
                  <c:v>20199</c:v>
                </c:pt>
                <c:pt idx="37">
                  <c:v>201910</c:v>
                </c:pt>
                <c:pt idx="38">
                  <c:v>201911</c:v>
                </c:pt>
                <c:pt idx="39">
                  <c:v>201912</c:v>
                </c:pt>
                <c:pt idx="40">
                  <c:v>20201</c:v>
                </c:pt>
                <c:pt idx="41">
                  <c:v>20202</c:v>
                </c:pt>
                <c:pt idx="42">
                  <c:v>20203</c:v>
                </c:pt>
                <c:pt idx="43">
                  <c:v>20204</c:v>
                </c:pt>
                <c:pt idx="44">
                  <c:v>20205</c:v>
                </c:pt>
                <c:pt idx="45">
                  <c:v>20206</c:v>
                </c:pt>
                <c:pt idx="46">
                  <c:v>20207</c:v>
                </c:pt>
                <c:pt idx="47">
                  <c:v>20208</c:v>
                </c:pt>
                <c:pt idx="48">
                  <c:v>20209</c:v>
                </c:pt>
                <c:pt idx="49">
                  <c:v>202010</c:v>
                </c:pt>
                <c:pt idx="50">
                  <c:v>202011</c:v>
                </c:pt>
                <c:pt idx="51">
                  <c:v>202012</c:v>
                </c:pt>
                <c:pt idx="52">
                  <c:v>20211</c:v>
                </c:pt>
                <c:pt idx="53">
                  <c:v>20212</c:v>
                </c:pt>
                <c:pt idx="54">
                  <c:v>20213</c:v>
                </c:pt>
                <c:pt idx="55">
                  <c:v>20214</c:v>
                </c:pt>
                <c:pt idx="56">
                  <c:v>20215</c:v>
                </c:pt>
                <c:pt idx="57">
                  <c:v>20216</c:v>
                </c:pt>
                <c:pt idx="58">
                  <c:v>20217</c:v>
                </c:pt>
                <c:pt idx="59">
                  <c:v>20218</c:v>
                </c:pt>
                <c:pt idx="60">
                  <c:v>20219</c:v>
                </c:pt>
                <c:pt idx="61">
                  <c:v>202110</c:v>
                </c:pt>
                <c:pt idx="62">
                  <c:v>202111</c:v>
                </c:pt>
                <c:pt idx="63">
                  <c:v>202112</c:v>
                </c:pt>
                <c:pt idx="64">
                  <c:v>20221</c:v>
                </c:pt>
                <c:pt idx="65">
                  <c:v>20222</c:v>
                </c:pt>
                <c:pt idx="66">
                  <c:v>20223</c:v>
                </c:pt>
                <c:pt idx="67">
                  <c:v>20224</c:v>
                </c:pt>
                <c:pt idx="68">
                  <c:v>20225</c:v>
                </c:pt>
                <c:pt idx="69">
                  <c:v>20226</c:v>
                </c:pt>
                <c:pt idx="70">
                  <c:v>20227</c:v>
                </c:pt>
                <c:pt idx="71">
                  <c:v>20228</c:v>
                </c:pt>
                <c:pt idx="72">
                  <c:v>20229</c:v>
                </c:pt>
                <c:pt idx="73">
                  <c:v>202210</c:v>
                </c:pt>
                <c:pt idx="74">
                  <c:v>202211</c:v>
                </c:pt>
                <c:pt idx="75">
                  <c:v>202212</c:v>
                </c:pt>
                <c:pt idx="76">
                  <c:v>20231</c:v>
                </c:pt>
                <c:pt idx="77">
                  <c:v>20232</c:v>
                </c:pt>
                <c:pt idx="78">
                  <c:v>20233</c:v>
                </c:pt>
                <c:pt idx="79">
                  <c:v>20234</c:v>
                </c:pt>
                <c:pt idx="80">
                  <c:v>20235</c:v>
                </c:pt>
                <c:pt idx="81">
                  <c:v>20236</c:v>
                </c:pt>
                <c:pt idx="82">
                  <c:v>20237</c:v>
                </c:pt>
                <c:pt idx="83">
                  <c:v>20238</c:v>
                </c:pt>
                <c:pt idx="84">
                  <c:v>20239</c:v>
                </c:pt>
                <c:pt idx="85">
                  <c:v>202310</c:v>
                </c:pt>
                <c:pt idx="86">
                  <c:v>202311</c:v>
                </c:pt>
                <c:pt idx="87">
                  <c:v>202312</c:v>
                </c:pt>
                <c:pt idx="88">
                  <c:v>20241</c:v>
                </c:pt>
                <c:pt idx="89">
                  <c:v>20242</c:v>
                </c:pt>
                <c:pt idx="90">
                  <c:v>20243</c:v>
                </c:pt>
                <c:pt idx="91">
                  <c:v>20244</c:v>
                </c:pt>
                <c:pt idx="92">
                  <c:v>20245</c:v>
                </c:pt>
                <c:pt idx="93">
                  <c:v>20246</c:v>
                </c:pt>
                <c:pt idx="94">
                  <c:v>20247</c:v>
                </c:pt>
              </c:strCache>
            </c:strRef>
          </c:cat>
          <c:val>
            <c:numRef>
              <c:f>my_salary_history!$F$2:$F$96</c:f>
              <c:numCache>
                <c:formatCode>General</c:formatCode>
                <c:ptCount val="95"/>
                <c:pt idx="0">
                  <c:v>0.682985503090648</c:v>
                </c:pt>
                <c:pt idx="1">
                  <c:v>0.679500232971508</c:v>
                </c:pt>
                <c:pt idx="2">
                  <c:v>0.676104585867159</c:v>
                </c:pt>
                <c:pt idx="3">
                  <c:v>0.672165800897556</c:v>
                </c:pt>
                <c:pt idx="4">
                  <c:v>0.668626910959589</c:v>
                </c:pt>
                <c:pt idx="5">
                  <c:v>0.664742080072932</c:v>
                </c:pt>
                <c:pt idx="6">
                  <c:v>1.73003487330902</c:v>
                </c:pt>
                <c:pt idx="7">
                  <c:v>1.71957037836801</c:v>
                </c:pt>
                <c:pt idx="8">
                  <c:v>1.71016266756355</c:v>
                </c:pt>
                <c:pt idx="9">
                  <c:v>1.70499812450206</c:v>
                </c:pt>
                <c:pt idx="10">
                  <c:v>1.69999559546595</c:v>
                </c:pt>
                <c:pt idx="11">
                  <c:v>1.69434003145311</c:v>
                </c:pt>
                <c:pt idx="12">
                  <c:v>2.14945960282592</c:v>
                </c:pt>
                <c:pt idx="13">
                  <c:v>2.14097341395288</c:v>
                </c:pt>
                <c:pt idx="14">
                  <c:v>2.13372295791917</c:v>
                </c:pt>
                <c:pt idx="15">
                  <c:v>2.1279328424395</c:v>
                </c:pt>
                <c:pt idx="16">
                  <c:v>2.1308639664054</c:v>
                </c:pt>
                <c:pt idx="17">
                  <c:v>2.13100343624304</c:v>
                </c:pt>
                <c:pt idx="18">
                  <c:v>2.13252744105847</c:v>
                </c:pt>
                <c:pt idx="19">
                  <c:v>2.13068992500733</c:v>
                </c:pt>
                <c:pt idx="20">
                  <c:v>2.12923654702724</c:v>
                </c:pt>
                <c:pt idx="21">
                  <c:v>2.12815927143987</c:v>
                </c:pt>
                <c:pt idx="22">
                  <c:v>2.12549047590491</c:v>
                </c:pt>
                <c:pt idx="23">
                  <c:v>2.12424345954289</c:v>
                </c:pt>
                <c:pt idx="24">
                  <c:v>2.12266904405599</c:v>
                </c:pt>
                <c:pt idx="25">
                  <c:v>2.12076868775922</c:v>
                </c:pt>
                <c:pt idx="26">
                  <c:v>2.11691254353846</c:v>
                </c:pt>
                <c:pt idx="27">
                  <c:v>2.10939577613586</c:v>
                </c:pt>
                <c:pt idx="28">
                  <c:v>2.47841277439034</c:v>
                </c:pt>
                <c:pt idx="29">
                  <c:v>2.47741610005158</c:v>
                </c:pt>
                <c:pt idx="30">
                  <c:v>2.4731358738351</c:v>
                </c:pt>
                <c:pt idx="31">
                  <c:v>2.47218294753129</c:v>
                </c:pt>
                <c:pt idx="32">
                  <c:v>2.46749326860359</c:v>
                </c:pt>
                <c:pt idx="33">
                  <c:v>2.46447177657049</c:v>
                </c:pt>
                <c:pt idx="34">
                  <c:v>2.46032722352073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0.598209217976755</c:v>
                </c:pt>
                <c:pt idx="43">
                  <c:v>0.592927783278308</c:v>
                </c:pt>
                <c:pt idx="44">
                  <c:v>0.586981723671831</c:v>
                </c:pt>
                <c:pt idx="45">
                  <c:v>0.580245540571253</c:v>
                </c:pt>
                <c:pt idx="46">
                  <c:v>0.572275175338754</c:v>
                </c:pt>
                <c:pt idx="47">
                  <c:v>0.565359228580795</c:v>
                </c:pt>
                <c:pt idx="48">
                  <c:v>0</c:v>
                </c:pt>
                <c:pt idx="49">
                  <c:v>0</c:v>
                </c:pt>
                <c:pt idx="50">
                  <c:v>2.93229653120181</c:v>
                </c:pt>
                <c:pt idx="51">
                  <c:v>2.90277197522022</c:v>
                </c:pt>
                <c:pt idx="52">
                  <c:v>2.87565170788151</c:v>
                </c:pt>
                <c:pt idx="53">
                  <c:v>2.85408279715336</c:v>
                </c:pt>
                <c:pt idx="54">
                  <c:v>2.83128379845034</c:v>
                </c:pt>
                <c:pt idx="55">
                  <c:v>3.12082914188641</c:v>
                </c:pt>
                <c:pt idx="56">
                  <c:v>3.09184256502558</c:v>
                </c:pt>
                <c:pt idx="57">
                  <c:v>3.06524872347716</c:v>
                </c:pt>
                <c:pt idx="58">
                  <c:v>3.03539759256547</c:v>
                </c:pt>
                <c:pt idx="59">
                  <c:v>3.00499068853553</c:v>
                </c:pt>
                <c:pt idx="60">
                  <c:v>3.0948371173338</c:v>
                </c:pt>
                <c:pt idx="61">
                  <c:v>3.06633906633907</c:v>
                </c:pt>
                <c:pt idx="62">
                  <c:v>3.03739382264189</c:v>
                </c:pt>
                <c:pt idx="63">
                  <c:v>3.00868062218745</c:v>
                </c:pt>
                <c:pt idx="64">
                  <c:v>3.32729512132484</c:v>
                </c:pt>
                <c:pt idx="65">
                  <c:v>3.2929393135887</c:v>
                </c:pt>
                <c:pt idx="66">
                  <c:v>3.25611536828442</c:v>
                </c:pt>
                <c:pt idx="67">
                  <c:v>3.21673471108176</c:v>
                </c:pt>
                <c:pt idx="68">
                  <c:v>3.18471745607698</c:v>
                </c:pt>
                <c:pt idx="69">
                  <c:v>3.15677353796482</c:v>
                </c:pt>
                <c:pt idx="70">
                  <c:v>3.13114306876494</c:v>
                </c:pt>
                <c:pt idx="71">
                  <c:v>2.68396668087977</c:v>
                </c:pt>
                <c:pt idx="72">
                  <c:v>2.66760471504468</c:v>
                </c:pt>
                <c:pt idx="73">
                  <c:v>2.65366207134955</c:v>
                </c:pt>
                <c:pt idx="74">
                  <c:v>2.63650643913967</c:v>
                </c:pt>
                <c:pt idx="75">
                  <c:v>2.62032625507513</c:v>
                </c:pt>
                <c:pt idx="76">
                  <c:v>2.60476404397605</c:v>
                </c:pt>
                <c:pt idx="77">
                  <c:v>2.59172951466754</c:v>
                </c:pt>
                <c:pt idx="78">
                  <c:v>2.57432019497558</c:v>
                </c:pt>
                <c:pt idx="79">
                  <c:v>2.56260880409881</c:v>
                </c:pt>
                <c:pt idx="80">
                  <c:v>2.55056364906081</c:v>
                </c:pt>
                <c:pt idx="81">
                  <c:v>2.54302156736592</c:v>
                </c:pt>
                <c:pt idx="82">
                  <c:v>2.53829268342211</c:v>
                </c:pt>
                <c:pt idx="83">
                  <c:v>2.53227724991989</c:v>
                </c:pt>
                <c:pt idx="84">
                  <c:v>2.52633153250808</c:v>
                </c:pt>
                <c:pt idx="85">
                  <c:v>2.51522128078421</c:v>
                </c:pt>
                <c:pt idx="86">
                  <c:v>2.49924897568281</c:v>
                </c:pt>
                <c:pt idx="87">
                  <c:v>3.23206151988771</c:v>
                </c:pt>
                <c:pt idx="88">
                  <c:v>3.21267249374064</c:v>
                </c:pt>
                <c:pt idx="89">
                  <c:v>3.18872180168341</c:v>
                </c:pt>
                <c:pt idx="90">
                  <c:v>3.15642667896</c:v>
                </c:pt>
                <c:pt idx="91">
                  <c:v>3.12220202664535</c:v>
                </c:pt>
                <c:pt idx="92">
                  <c:v>3.09320688938073</c:v>
                </c:pt>
                <c:pt idx="93">
                  <c:v>3.06056961438235</c:v>
                </c:pt>
                <c:pt idx="94">
                  <c:v>5.09681952307532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281232"/>
        <c:axId val="52981"/>
      </c:lineChart>
      <c:catAx>
        <c:axId val="173534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DejaVu Sans"/>
              </a:defRPr>
            </a:pPr>
          </a:p>
        </c:txPr>
        <c:crossAx val="59230438"/>
        <c:crosses val="autoZero"/>
        <c:auto val="1"/>
        <c:lblAlgn val="ctr"/>
        <c:lblOffset val="100"/>
        <c:noMultiLvlLbl val="0"/>
      </c:catAx>
      <c:valAx>
        <c:axId val="5923043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DejaVu Sans"/>
              </a:defRPr>
            </a:pPr>
          </a:p>
        </c:txPr>
        <c:crossAx val="17353412"/>
        <c:crosses val="autoZero"/>
        <c:crossBetween val="midCat"/>
      </c:valAx>
      <c:catAx>
        <c:axId val="32812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DejaVu Sans"/>
              </a:defRPr>
            </a:pPr>
          </a:p>
        </c:txPr>
        <c:crossAx val="52981"/>
        <c:auto val="1"/>
        <c:lblAlgn val="ctr"/>
        <c:lblOffset val="100"/>
        <c:noMultiLvlLbl val="0"/>
      </c:catAx>
      <c:valAx>
        <c:axId val="52981"/>
        <c:scaling>
          <c:orientation val="minMax"/>
        </c:scaling>
        <c:delete val="0"/>
        <c:axPos val="r"/>
        <c:numFmt formatCode="#,##0.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DejaVu Sans"/>
              </a:defRPr>
            </a:pPr>
          </a:p>
        </c:txPr>
        <c:crossAx val="3281232"/>
        <c:crosses val="max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  <a:ea typeface="DejaVu Sans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749880</xdr:colOff>
      <xdr:row>3</xdr:row>
      <xdr:rowOff>126360</xdr:rowOff>
    </xdr:from>
    <xdr:to>
      <xdr:col>18</xdr:col>
      <xdr:colOff>808200</xdr:colOff>
      <xdr:row>23</xdr:row>
      <xdr:rowOff>107640</xdr:rowOff>
    </xdr:to>
    <xdr:graphicFrame>
      <xdr:nvGraphicFramePr>
        <xdr:cNvPr id="0" name=""/>
        <xdr:cNvGraphicFramePr/>
      </xdr:nvGraphicFramePr>
      <xdr:xfrm>
        <a:off x="8263080" y="614160"/>
        <a:ext cx="5743440" cy="323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34560</xdr:colOff>
      <xdr:row>0</xdr:row>
      <xdr:rowOff>38880</xdr:rowOff>
    </xdr:from>
    <xdr:to>
      <xdr:col>18</xdr:col>
      <xdr:colOff>414720</xdr:colOff>
      <xdr:row>25</xdr:row>
      <xdr:rowOff>8280</xdr:rowOff>
    </xdr:to>
    <xdr:graphicFrame>
      <xdr:nvGraphicFramePr>
        <xdr:cNvPr id="1" name=""/>
        <xdr:cNvGraphicFramePr/>
      </xdr:nvGraphicFramePr>
      <xdr:xfrm>
        <a:off x="6690600" y="38880"/>
        <a:ext cx="10126080" cy="4033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investing.com/currencies/xau-eur-historical-data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5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R31" activeCellId="0" sqref="R31"/>
    </sheetView>
  </sheetViews>
  <sheetFormatPr defaultColWidth="8.6796875" defaultRowHeight="12.8" zeroHeight="false" outlineLevelRow="0" outlineLevelCol="0"/>
  <cols>
    <col collapsed="false" customWidth="true" hidden="false" outlineLevel="0" max="1" min="1" style="1" width="13.75"/>
    <col collapsed="false" customWidth="true" hidden="false" outlineLevel="0" max="2" min="2" style="2" width="7.84"/>
    <col collapsed="false" customWidth="true" hidden="false" outlineLevel="0" max="3" min="3" style="1" width="7.84"/>
    <col collapsed="false" customWidth="true" hidden="false" outlineLevel="0" max="4" min="4" style="1" width="20.03"/>
    <col collapsed="false" customWidth="true" hidden="false" outlineLevel="0" max="8" min="5" style="1" width="7.84"/>
    <col collapsed="false" customWidth="true" hidden="false" outlineLevel="0" max="9" min="9" style="1" width="4.48"/>
    <col collapsed="false" customWidth="true" hidden="false" outlineLevel="0" max="10" min="10" style="1" width="9.79"/>
    <col collapsed="false" customWidth="true" hidden="false" outlineLevel="0" max="1025" min="11" style="1" width="11.52"/>
  </cols>
  <sheetData>
    <row r="1" customFormat="false" ht="12.8" hidden="false" customHeight="false" outlineLevel="0" collapsed="false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1" t="s">
        <v>9</v>
      </c>
    </row>
    <row r="2" customFormat="false" ht="12.8" hidden="false" customHeight="false" outlineLevel="0" collapsed="false">
      <c r="A2" s="3" t="n">
        <v>45505</v>
      </c>
      <c r="B2" s="4" t="n">
        <f aca="false">YEAR(A2)</f>
        <v>2024</v>
      </c>
      <c r="C2" s="4" t="n">
        <f aca="false">MONTH(A2)</f>
        <v>8</v>
      </c>
      <c r="D2" s="4" t="str">
        <f aca="false">B2&amp;C2</f>
        <v>20248</v>
      </c>
      <c r="E2" s="1" t="n">
        <v>2260</v>
      </c>
      <c r="K2" s="1" t="n">
        <f aca="false">SUM(E2:E37)/COUNT(E2:E37)</f>
        <v>1807.53666666667</v>
      </c>
    </row>
    <row r="3" customFormat="false" ht="12.8" hidden="false" customHeight="false" outlineLevel="0" collapsed="false">
      <c r="A3" s="3" t="n">
        <v>45474</v>
      </c>
      <c r="B3" s="4" t="n">
        <f aca="false">YEAR(A3)</f>
        <v>2024</v>
      </c>
      <c r="C3" s="4" t="n">
        <f aca="false">MONTH(A3)</f>
        <v>7</v>
      </c>
      <c r="D3" s="4" t="str">
        <f aca="false">B3&amp;C3</f>
        <v>20247</v>
      </c>
      <c r="E3" s="1" t="n">
        <v>2160</v>
      </c>
      <c r="K3" s="1" t="n">
        <f aca="false">SUM(E3:E38)/COUNT(E3:E38)</f>
        <v>1787.38916666667</v>
      </c>
    </row>
    <row r="4" customFormat="false" ht="12.8" hidden="false" customHeight="false" outlineLevel="0" collapsed="false">
      <c r="A4" s="5" t="s">
        <v>10</v>
      </c>
      <c r="B4" s="4" t="n">
        <f aca="false">YEAR(A4)</f>
        <v>2024</v>
      </c>
      <c r="C4" s="4" t="n">
        <f aca="false">MONTH(A4)</f>
        <v>6</v>
      </c>
      <c r="D4" s="4" t="str">
        <f aca="false">B4&amp;C4</f>
        <v>20246</v>
      </c>
      <c r="E4" s="6" t="n">
        <v>2164.66</v>
      </c>
      <c r="F4" s="6" t="n">
        <v>2144.76</v>
      </c>
      <c r="G4" s="6" t="n">
        <v>2217.06</v>
      </c>
      <c r="H4" s="6" t="n">
        <v>2116.95</v>
      </c>
      <c r="I4" s="7"/>
      <c r="J4" s="5"/>
      <c r="K4" s="1" t="n">
        <f aca="false">SUM(E4:E39)/COUNT(E4:E39)</f>
        <v>1769.82305555556</v>
      </c>
    </row>
    <row r="5" customFormat="false" ht="12.8" hidden="false" customHeight="false" outlineLevel="0" collapsed="false">
      <c r="A5" s="5" t="s">
        <v>11</v>
      </c>
      <c r="B5" s="4" t="n">
        <f aca="false">YEAR(A5)</f>
        <v>2024</v>
      </c>
      <c r="C5" s="4" t="n">
        <f aca="false">MONTH(A5)</f>
        <v>5</v>
      </c>
      <c r="D5" s="4" t="str">
        <f aca="false">B5&amp;C5</f>
        <v>20245</v>
      </c>
      <c r="E5" s="6" t="n">
        <v>2145.6</v>
      </c>
      <c r="F5" s="6" t="n">
        <v>2148.35</v>
      </c>
      <c r="G5" s="6" t="n">
        <v>2251.94</v>
      </c>
      <c r="H5" s="6" t="n">
        <v>2113.78</v>
      </c>
      <c r="I5" s="7"/>
      <c r="J5" s="5"/>
      <c r="K5" s="1" t="n">
        <f aca="false">SUM(E5:E40)/COUNT(E5:E40)</f>
        <v>1751.14916666667</v>
      </c>
    </row>
    <row r="6" customFormat="false" ht="12.8" hidden="false" customHeight="false" outlineLevel="0" collapsed="false">
      <c r="A6" s="5" t="s">
        <v>12</v>
      </c>
      <c r="B6" s="4" t="n">
        <f aca="false">YEAR(A6)</f>
        <v>2024</v>
      </c>
      <c r="C6" s="4" t="n">
        <f aca="false">MONTH(A6)</f>
        <v>4</v>
      </c>
      <c r="D6" s="4" t="str">
        <f aca="false">B6&amp;C6</f>
        <v>20244</v>
      </c>
      <c r="E6" s="6" t="n">
        <v>2148.33</v>
      </c>
      <c r="F6" s="6" t="n">
        <v>2081.06</v>
      </c>
      <c r="G6" s="6" t="n">
        <v>2286.81</v>
      </c>
      <c r="H6" s="6" t="n">
        <v>2074.74</v>
      </c>
      <c r="I6" s="7"/>
      <c r="J6" s="5"/>
      <c r="K6" s="1" t="n">
        <f aca="false">SUM(E6:E41)/COUNT(E6:E41)</f>
        <v>1734.88666666667</v>
      </c>
    </row>
    <row r="7" customFormat="false" ht="12.8" hidden="false" customHeight="false" outlineLevel="0" collapsed="false">
      <c r="A7" s="5" t="s">
        <v>13</v>
      </c>
      <c r="B7" s="4" t="n">
        <f aca="false">YEAR(A7)</f>
        <v>2024</v>
      </c>
      <c r="C7" s="4" t="n">
        <f aca="false">MONTH(A7)</f>
        <v>3</v>
      </c>
      <c r="D7" s="4" t="str">
        <f aca="false">B7&amp;C7</f>
        <v>20243</v>
      </c>
      <c r="E7" s="6" t="n">
        <v>2080.91</v>
      </c>
      <c r="F7" s="6" t="n">
        <v>1891.85</v>
      </c>
      <c r="G7" s="6" t="n">
        <v>2082.59</v>
      </c>
      <c r="H7" s="6" t="n">
        <v>1885.23</v>
      </c>
      <c r="I7" s="7"/>
      <c r="J7" s="5"/>
      <c r="K7" s="1" t="n">
        <f aca="false">SUM(E7:E42)/COUNT(E7:E42)</f>
        <v>1716.07555555556</v>
      </c>
    </row>
    <row r="8" customFormat="false" ht="12.8" hidden="false" customHeight="false" outlineLevel="0" collapsed="false">
      <c r="A8" s="5" t="s">
        <v>14</v>
      </c>
      <c r="B8" s="4" t="n">
        <f aca="false">YEAR(A8)</f>
        <v>2024</v>
      </c>
      <c r="C8" s="4" t="n">
        <f aca="false">MONTH(A8)</f>
        <v>2</v>
      </c>
      <c r="D8" s="4" t="str">
        <f aca="false">B8&amp;C8</f>
        <v>20242</v>
      </c>
      <c r="E8" s="6" t="n">
        <v>1891.15</v>
      </c>
      <c r="F8" s="6" t="n">
        <v>1886.04</v>
      </c>
      <c r="G8" s="6" t="n">
        <v>1902.06</v>
      </c>
      <c r="H8" s="6" t="n">
        <v>1851.8</v>
      </c>
      <c r="I8" s="7"/>
      <c r="J8" s="5"/>
      <c r="K8" s="1" t="n">
        <f aca="false">SUM(E8:E43)/COUNT(E8:E43)</f>
        <v>1698.69527777778</v>
      </c>
    </row>
    <row r="9" customFormat="false" ht="12.8" hidden="false" customHeight="false" outlineLevel="0" collapsed="false">
      <c r="A9" s="5" t="s">
        <v>15</v>
      </c>
      <c r="B9" s="4" t="n">
        <f aca="false">YEAR(A9)</f>
        <v>2024</v>
      </c>
      <c r="C9" s="4" t="n">
        <f aca="false">MONTH(A9)</f>
        <v>1</v>
      </c>
      <c r="D9" s="4" t="str">
        <f aca="false">B9&amp;C9</f>
        <v>20241</v>
      </c>
      <c r="E9" s="6" t="n">
        <v>1885.16</v>
      </c>
      <c r="F9" s="6" t="n">
        <v>1867.75</v>
      </c>
      <c r="G9" s="6" t="n">
        <v>1892.26</v>
      </c>
      <c r="H9" s="6" t="n">
        <v>1838.05</v>
      </c>
      <c r="I9" s="7"/>
      <c r="J9" s="5"/>
      <c r="K9" s="1" t="n">
        <f aca="false">SUM(E9:E44)/COUNT(E9:E44)</f>
        <v>1686.03138888889</v>
      </c>
    </row>
    <row r="10" customFormat="false" ht="12.8" hidden="false" customHeight="false" outlineLevel="0" collapsed="false">
      <c r="A10" s="5" t="s">
        <v>16</v>
      </c>
      <c r="B10" s="4" t="n">
        <f aca="false">YEAR(A10)</f>
        <v>2023</v>
      </c>
      <c r="C10" s="4" t="n">
        <f aca="false">MONTH(A10)</f>
        <v>12</v>
      </c>
      <c r="D10" s="4" t="str">
        <f aca="false">B10&amp;C10</f>
        <v>202312</v>
      </c>
      <c r="E10" s="6" t="n">
        <v>1868.63</v>
      </c>
      <c r="F10" s="6" t="n">
        <v>1870.6</v>
      </c>
      <c r="G10" s="6" t="n">
        <v>1940.72</v>
      </c>
      <c r="H10" s="6" t="n">
        <v>1829.63</v>
      </c>
      <c r="I10" s="7"/>
      <c r="K10" s="1" t="n">
        <f aca="false">SUM(E10:E45)/COUNT(E10:E45)</f>
        <v>1675.91694444444</v>
      </c>
    </row>
    <row r="11" customFormat="false" ht="12.8" hidden="false" customHeight="false" outlineLevel="0" collapsed="false">
      <c r="A11" s="3" t="n">
        <v>45231</v>
      </c>
      <c r="B11" s="4" t="n">
        <f aca="false">YEAR(A11)</f>
        <v>2023</v>
      </c>
      <c r="C11" s="4" t="n">
        <f aca="false">MONTH(A11)</f>
        <v>11</v>
      </c>
      <c r="D11" s="4" t="str">
        <f aca="false">B11&amp;C11</f>
        <v>202311</v>
      </c>
      <c r="E11" s="1" t="n">
        <v>1870.06</v>
      </c>
      <c r="F11" s="1" t="n">
        <v>1875.34</v>
      </c>
      <c r="G11" s="1" t="n">
        <v>1887.73</v>
      </c>
      <c r="H11" s="1" t="n">
        <v>1794.95</v>
      </c>
      <c r="J11" s="8"/>
      <c r="K11" s="1" t="n">
        <f aca="false">SUM(E11:E46)/COUNT(E11:E46)</f>
        <v>1667.1675</v>
      </c>
    </row>
    <row r="12" customFormat="false" ht="12.8" hidden="false" customHeight="false" outlineLevel="0" collapsed="false">
      <c r="A12" s="3" t="n">
        <v>45200</v>
      </c>
      <c r="B12" s="4" t="n">
        <f aca="false">YEAR(A12)</f>
        <v>2023</v>
      </c>
      <c r="C12" s="4" t="n">
        <f aca="false">MONTH(A12)</f>
        <v>10</v>
      </c>
      <c r="D12" s="4" t="str">
        <f aca="false">B12&amp;C12</f>
        <v>202310</v>
      </c>
      <c r="E12" s="1" t="n">
        <v>1874.57</v>
      </c>
      <c r="F12" s="1" t="n">
        <v>1749.22</v>
      </c>
      <c r="G12" s="1" t="n">
        <v>1902.27</v>
      </c>
      <c r="H12" s="1" t="n">
        <v>1722.19</v>
      </c>
      <c r="J12" s="8"/>
      <c r="K12" s="1" t="n">
        <f aca="false">SUM(E12:E47)/COUNT(E12:E47)</f>
        <v>1656.58055555556</v>
      </c>
    </row>
    <row r="13" customFormat="false" ht="12.8" hidden="false" customHeight="false" outlineLevel="0" collapsed="false">
      <c r="A13" s="3" t="n">
        <v>45170</v>
      </c>
      <c r="B13" s="4" t="n">
        <f aca="false">YEAR(A13)</f>
        <v>2023</v>
      </c>
      <c r="C13" s="4" t="n">
        <f aca="false">MONTH(A13)</f>
        <v>9</v>
      </c>
      <c r="D13" s="4" t="str">
        <f aca="false">B13&amp;C13</f>
        <v>20239</v>
      </c>
      <c r="E13" s="1" t="n">
        <v>1747.98</v>
      </c>
      <c r="F13" s="1" t="n">
        <v>1788.88</v>
      </c>
      <c r="G13" s="1" t="n">
        <v>1819.15</v>
      </c>
      <c r="H13" s="1" t="n">
        <v>1746.79</v>
      </c>
      <c r="J13" s="8"/>
      <c r="K13" s="1" t="n">
        <f aca="false">SUM(E13:E48)/COUNT(E13:E48)</f>
        <v>1649.29527777778</v>
      </c>
      <c r="P13" s="5"/>
    </row>
    <row r="14" customFormat="false" ht="12.8" hidden="false" customHeight="false" outlineLevel="0" collapsed="false">
      <c r="A14" s="3" t="n">
        <v>45139</v>
      </c>
      <c r="B14" s="4" t="n">
        <f aca="false">YEAR(A14)</f>
        <v>2023</v>
      </c>
      <c r="C14" s="4" t="n">
        <f aca="false">MONTH(A14)</f>
        <v>8</v>
      </c>
      <c r="D14" s="4" t="str">
        <f aca="false">B14&amp;C14</f>
        <v>20238</v>
      </c>
      <c r="E14" s="1" t="n">
        <v>1788.52</v>
      </c>
      <c r="F14" s="1" t="n">
        <v>1786.92</v>
      </c>
      <c r="G14" s="1" t="n">
        <v>1793.48</v>
      </c>
      <c r="H14" s="1" t="n">
        <v>1730.89</v>
      </c>
      <c r="J14" s="8"/>
      <c r="K14" s="1" t="n">
        <f aca="false">SUM(E14:E49)/COUNT(E14:E49)</f>
        <v>1645.42277777778</v>
      </c>
      <c r="P14" s="5"/>
    </row>
    <row r="15" customFormat="false" ht="12.8" hidden="false" customHeight="false" outlineLevel="0" collapsed="false">
      <c r="A15" s="3" t="n">
        <v>45108</v>
      </c>
      <c r="B15" s="4" t="n">
        <f aca="false">YEAR(A15)</f>
        <v>2023</v>
      </c>
      <c r="C15" s="4" t="n">
        <f aca="false">MONTH(A15)</f>
        <v>7</v>
      </c>
      <c r="D15" s="4" t="str">
        <f aca="false">B15&amp;C15</f>
        <v>20237</v>
      </c>
      <c r="E15" s="1" t="n">
        <v>1786.32</v>
      </c>
      <c r="F15" s="1" t="n">
        <v>1759.68</v>
      </c>
      <c r="G15" s="1" t="n">
        <v>1792.35</v>
      </c>
      <c r="H15" s="1" t="n">
        <v>1733.72</v>
      </c>
      <c r="J15" s="8"/>
      <c r="K15" s="1" t="n">
        <f aca="false">SUM(E15:E50)/COUNT(E15:E50)</f>
        <v>1641.52333333333</v>
      </c>
      <c r="P15" s="5"/>
    </row>
    <row r="16" customFormat="false" ht="12.8" hidden="false" customHeight="false" outlineLevel="0" collapsed="false">
      <c r="A16" s="3" t="n">
        <v>45078</v>
      </c>
      <c r="B16" s="4" t="n">
        <f aca="false">YEAR(A16)</f>
        <v>2023</v>
      </c>
      <c r="C16" s="4" t="n">
        <f aca="false">MONTH(A16)</f>
        <v>6</v>
      </c>
      <c r="D16" s="4" t="str">
        <f aca="false">B16&amp;C16</f>
        <v>20236</v>
      </c>
      <c r="E16" s="1" t="n">
        <v>1758.83</v>
      </c>
      <c r="F16" s="1" t="n">
        <v>1835.24</v>
      </c>
      <c r="G16" s="1" t="n">
        <v>1845.01</v>
      </c>
      <c r="H16" s="1" t="n">
        <v>1739.38</v>
      </c>
      <c r="J16" s="8"/>
      <c r="K16" s="1" t="n">
        <f aca="false">SUM(E16:E51)/COUNT(E16:E51)</f>
        <v>1638.47083333333</v>
      </c>
      <c r="P16" s="5"/>
    </row>
    <row r="17" customFormat="false" ht="12.8" hidden="false" customHeight="false" outlineLevel="0" collapsed="false">
      <c r="A17" s="3" t="n">
        <v>45047</v>
      </c>
      <c r="B17" s="4" t="n">
        <f aca="false">YEAR(A17)</f>
        <v>2023</v>
      </c>
      <c r="C17" s="4" t="n">
        <f aca="false">MONTH(A17)</f>
        <v>5</v>
      </c>
      <c r="D17" s="4" t="str">
        <f aca="false">B17&amp;C17</f>
        <v>20235</v>
      </c>
      <c r="E17" s="1" t="n">
        <v>1834.55</v>
      </c>
      <c r="F17" s="1" t="n">
        <v>1803.3</v>
      </c>
      <c r="G17" s="1" t="n">
        <v>1873.06</v>
      </c>
      <c r="H17" s="1" t="n">
        <v>1798.3</v>
      </c>
      <c r="J17" s="8"/>
      <c r="K17" s="1" t="n">
        <f aca="false">SUM(E17:E52)/COUNT(E17:E52)</f>
        <v>1633.62583333333</v>
      </c>
      <c r="P17" s="5"/>
    </row>
    <row r="18" customFormat="false" ht="12.8" hidden="false" customHeight="false" outlineLevel="0" collapsed="false">
      <c r="A18" s="3" t="n">
        <v>45017</v>
      </c>
      <c r="B18" s="4" t="n">
        <f aca="false">YEAR(A18)</f>
        <v>2023</v>
      </c>
      <c r="C18" s="4" t="n">
        <f aca="false">MONTH(A18)</f>
        <v>4</v>
      </c>
      <c r="D18" s="4" t="str">
        <f aca="false">B18&amp;C18</f>
        <v>20234</v>
      </c>
      <c r="E18" s="1" t="n">
        <v>1804.61</v>
      </c>
      <c r="F18" s="1" t="n">
        <v>1815.39</v>
      </c>
      <c r="G18" s="1" t="n">
        <v>1856.47</v>
      </c>
      <c r="H18" s="1" t="n">
        <v>1791.46</v>
      </c>
      <c r="J18" s="8"/>
      <c r="K18" s="1" t="n">
        <f aca="false">SUM(E18:E53)/COUNT(E18:E53)</f>
        <v>1625.94722222222</v>
      </c>
      <c r="P18" s="5"/>
    </row>
    <row r="19" customFormat="false" ht="12.8" hidden="false" customHeight="false" outlineLevel="0" collapsed="false">
      <c r="A19" s="3" t="n">
        <v>44986</v>
      </c>
      <c r="B19" s="4" t="n">
        <f aca="false">YEAR(A19)</f>
        <v>2023</v>
      </c>
      <c r="C19" s="4" t="n">
        <f aca="false">MONTH(A19)</f>
        <v>3</v>
      </c>
      <c r="D19" s="4" t="str">
        <f aca="false">B19&amp;C19</f>
        <v>20233</v>
      </c>
      <c r="E19" s="1" t="n">
        <v>1815.63</v>
      </c>
      <c r="F19" s="1" t="n">
        <v>1728.46</v>
      </c>
      <c r="G19" s="1" t="n">
        <v>1885.74</v>
      </c>
      <c r="H19" s="1" t="n">
        <v>1714.22</v>
      </c>
      <c r="J19" s="8"/>
      <c r="K19" s="1" t="n">
        <f aca="false">SUM(E19:E54)/COUNT(E19:E54)</f>
        <v>1618.55027777778</v>
      </c>
      <c r="P19" s="5"/>
    </row>
    <row r="20" customFormat="false" ht="12.8" hidden="false" customHeight="false" outlineLevel="0" collapsed="false">
      <c r="A20" s="3" t="n">
        <v>44958</v>
      </c>
      <c r="B20" s="4" t="n">
        <f aca="false">YEAR(A20)</f>
        <v>2023</v>
      </c>
      <c r="C20" s="4" t="n">
        <f aca="false">MONTH(A20)</f>
        <v>2</v>
      </c>
      <c r="D20" s="4" t="str">
        <f aca="false">B20&amp;C20</f>
        <v>20232</v>
      </c>
      <c r="E20" s="1" t="n">
        <v>1726.63</v>
      </c>
      <c r="F20" s="1" t="n">
        <v>1775.1</v>
      </c>
      <c r="G20" s="1" t="n">
        <v>1781.99</v>
      </c>
      <c r="H20" s="1" t="n">
        <v>1701.27</v>
      </c>
      <c r="J20" s="8"/>
      <c r="K20" s="1" t="n">
        <f aca="false">SUM(E20:E55)/COUNT(E20:E55)</f>
        <v>1607.67805555556</v>
      </c>
      <c r="P20" s="5"/>
    </row>
    <row r="21" customFormat="false" ht="12.8" hidden="false" customHeight="false" outlineLevel="0" collapsed="false">
      <c r="A21" s="3" t="n">
        <v>44927</v>
      </c>
      <c r="B21" s="4" t="n">
        <f aca="false">YEAR(A21)</f>
        <v>2023</v>
      </c>
      <c r="C21" s="4" t="n">
        <f aca="false">MONTH(A21)</f>
        <v>1</v>
      </c>
      <c r="D21" s="4" t="str">
        <f aca="false">B21&amp;C21</f>
        <v>20231</v>
      </c>
      <c r="E21" s="1" t="n">
        <v>1774.92</v>
      </c>
      <c r="F21" s="1" t="n">
        <v>1705.01</v>
      </c>
      <c r="G21" s="1" t="n">
        <v>1786.18</v>
      </c>
      <c r="H21" s="1" t="n">
        <v>1703.34</v>
      </c>
      <c r="J21" s="8"/>
      <c r="K21" s="1" t="n">
        <f aca="false">SUM(E21:E56)/COUNT(E21:E56)</f>
        <v>1599.63305555556</v>
      </c>
      <c r="P21" s="5"/>
    </row>
    <row r="22" customFormat="false" ht="12.8" hidden="false" customHeight="false" outlineLevel="0" collapsed="false">
      <c r="A22" s="3" t="n">
        <v>44896</v>
      </c>
      <c r="B22" s="4" t="n">
        <f aca="false">YEAR(A22)</f>
        <v>2022</v>
      </c>
      <c r="C22" s="4" t="n">
        <f aca="false">MONTH(A22)</f>
        <v>12</v>
      </c>
      <c r="D22" s="4" t="str">
        <f aca="false">B22&amp;C22</f>
        <v>202212</v>
      </c>
      <c r="E22" s="1" t="n">
        <v>1704.09</v>
      </c>
      <c r="F22" s="1" t="n">
        <v>1700</v>
      </c>
      <c r="G22" s="1" t="n">
        <v>1721.42</v>
      </c>
      <c r="H22" s="1" t="n">
        <v>1659.94</v>
      </c>
      <c r="J22" s="8"/>
      <c r="K22" s="1" t="n">
        <f aca="false">SUM(E22:E57)/COUNT(E22:E57)</f>
        <v>1590.13277777778</v>
      </c>
      <c r="P22" s="5"/>
    </row>
    <row r="23" customFormat="false" ht="12.8" hidden="false" customHeight="false" outlineLevel="0" collapsed="false">
      <c r="A23" s="3" t="n">
        <v>44866</v>
      </c>
      <c r="B23" s="4" t="n">
        <f aca="false">YEAR(A23)</f>
        <v>2022</v>
      </c>
      <c r="C23" s="4" t="n">
        <f aca="false">MONTH(A23)</f>
        <v>11</v>
      </c>
      <c r="D23" s="4" t="str">
        <f aca="false">B23&amp;C23</f>
        <v>202211</v>
      </c>
      <c r="E23" s="1" t="n">
        <v>1698.4</v>
      </c>
      <c r="F23" s="1" t="n">
        <v>1652.35</v>
      </c>
      <c r="G23" s="1" t="n">
        <v>1734.62</v>
      </c>
      <c r="H23" s="1" t="n">
        <v>1649.73</v>
      </c>
      <c r="J23" s="8"/>
      <c r="K23" s="1" t="n">
        <f aca="false">SUM(E23:E58)/COUNT(E23:E58)</f>
        <v>1580.37416666667</v>
      </c>
      <c r="P23" s="5"/>
    </row>
    <row r="24" customFormat="false" ht="12.8" hidden="false" customHeight="false" outlineLevel="0" collapsed="false">
      <c r="A24" s="3" t="n">
        <v>44835</v>
      </c>
      <c r="B24" s="4" t="n">
        <f aca="false">YEAR(A24)</f>
        <v>2022</v>
      </c>
      <c r="C24" s="4" t="n">
        <f aca="false">MONTH(A24)</f>
        <v>10</v>
      </c>
      <c r="D24" s="4" t="str">
        <f aca="false">B24&amp;C24</f>
        <v>202210</v>
      </c>
      <c r="E24" s="1" t="n">
        <v>1651.69</v>
      </c>
      <c r="F24" s="1" t="n">
        <v>1694.56</v>
      </c>
      <c r="G24" s="1" t="n">
        <v>1754.08</v>
      </c>
      <c r="H24" s="1" t="n">
        <v>1646.69</v>
      </c>
      <c r="J24" s="8"/>
      <c r="K24" s="1" t="n">
        <f aca="false">SUM(E24:E59)/COUNT(E24:E59)</f>
        <v>1570.15722222222</v>
      </c>
      <c r="P24" s="5"/>
    </row>
    <row r="25" customFormat="false" ht="12.8" hidden="false" customHeight="false" outlineLevel="0" collapsed="false">
      <c r="A25" s="3" t="n">
        <v>44805</v>
      </c>
      <c r="B25" s="4" t="n">
        <f aca="false">YEAR(A25)</f>
        <v>2022</v>
      </c>
      <c r="C25" s="4" t="n">
        <f aca="false">MONTH(A25)</f>
        <v>9</v>
      </c>
      <c r="D25" s="4" t="str">
        <f aca="false">B25&amp;C25</f>
        <v>20229</v>
      </c>
      <c r="E25" s="1" t="n">
        <v>1693.14</v>
      </c>
      <c r="F25" s="1" t="n">
        <v>1700.9</v>
      </c>
      <c r="G25" s="1" t="n">
        <v>1734.76</v>
      </c>
      <c r="H25" s="1" t="n">
        <v>1659.83</v>
      </c>
      <c r="J25" s="8"/>
      <c r="K25" s="1" t="n">
        <f aca="false">SUM(E25:E60)/COUNT(E25:E60)</f>
        <v>1561.95055555556</v>
      </c>
    </row>
    <row r="26" customFormat="false" ht="12.8" hidden="false" customHeight="false" outlineLevel="0" collapsed="false">
      <c r="A26" s="3" t="n">
        <v>44774</v>
      </c>
      <c r="B26" s="4" t="n">
        <f aca="false">YEAR(A26)</f>
        <v>2022</v>
      </c>
      <c r="C26" s="4" t="n">
        <f aca="false">MONTH(A26)</f>
        <v>8</v>
      </c>
      <c r="D26" s="4" t="str">
        <f aca="false">B26&amp;C26</f>
        <v>20228</v>
      </c>
      <c r="E26" s="1" t="n">
        <v>1699.52</v>
      </c>
      <c r="F26" s="1" t="n">
        <v>1728.54</v>
      </c>
      <c r="G26" s="1" t="n">
        <v>1769.4</v>
      </c>
      <c r="H26" s="1" t="n">
        <v>1700.52</v>
      </c>
      <c r="J26" s="8"/>
      <c r="K26" s="1" t="n">
        <f aca="false">SUM(E26:E61)/COUNT(E26:E61)</f>
        <v>1552.42861111111</v>
      </c>
    </row>
    <row r="27" customFormat="false" ht="12.8" hidden="false" customHeight="false" outlineLevel="0" collapsed="false">
      <c r="A27" s="3" t="n">
        <v>44743</v>
      </c>
      <c r="B27" s="4" t="n">
        <f aca="false">YEAR(A27)</f>
        <v>2022</v>
      </c>
      <c r="C27" s="4" t="n">
        <f aca="false">MONTH(A27)</f>
        <v>7</v>
      </c>
      <c r="D27" s="4" t="str">
        <f aca="false">B27&amp;C27</f>
        <v>20227</v>
      </c>
      <c r="E27" s="1" t="n">
        <v>1727.24</v>
      </c>
      <c r="F27" s="1" t="n">
        <v>1724.09</v>
      </c>
      <c r="G27" s="1" t="n">
        <v>1754.91</v>
      </c>
      <c r="H27" s="1" t="n">
        <v>1643.57</v>
      </c>
      <c r="J27" s="8"/>
      <c r="K27" s="1" t="n">
        <f aca="false">SUM(E27:E62)/COUNT(E27:E62)</f>
        <v>1543.63222222222</v>
      </c>
    </row>
    <row r="28" customFormat="false" ht="12.8" hidden="false" customHeight="false" outlineLevel="0" collapsed="false">
      <c r="A28" s="3" t="n">
        <v>44713</v>
      </c>
      <c r="B28" s="4" t="n">
        <f aca="false">YEAR(A28)</f>
        <v>2022</v>
      </c>
      <c r="C28" s="4" t="n">
        <f aca="false">MONTH(A28)</f>
        <v>6</v>
      </c>
      <c r="D28" s="4" t="str">
        <f aca="false">B28&amp;C28</f>
        <v>20226</v>
      </c>
      <c r="E28" s="1" t="n">
        <v>1722.87</v>
      </c>
      <c r="F28" s="1" t="n">
        <v>1711.23</v>
      </c>
      <c r="G28" s="1" t="n">
        <v>1789.74</v>
      </c>
      <c r="H28" s="1" t="n">
        <v>1704.76</v>
      </c>
      <c r="J28" s="8"/>
      <c r="K28" s="1" t="n">
        <f aca="false">SUM(E28:E63)/COUNT(E28:E63)</f>
        <v>1531.09916666667</v>
      </c>
    </row>
    <row r="29" customFormat="false" ht="12.8" hidden="false" customHeight="false" outlineLevel="0" collapsed="false">
      <c r="A29" s="3" t="n">
        <v>44682</v>
      </c>
      <c r="B29" s="4" t="n">
        <f aca="false">YEAR(A29)</f>
        <v>2022</v>
      </c>
      <c r="C29" s="4" t="n">
        <f aca="false">MONTH(A29)</f>
        <v>5</v>
      </c>
      <c r="D29" s="4" t="str">
        <f aca="false">B29&amp;C29</f>
        <v>20225</v>
      </c>
      <c r="E29" s="1" t="n">
        <v>1710.8</v>
      </c>
      <c r="F29" s="1" t="n">
        <v>1797.94</v>
      </c>
      <c r="G29" s="1" t="n">
        <v>1809.89</v>
      </c>
      <c r="H29" s="1" t="n">
        <v>1709.28</v>
      </c>
      <c r="J29" s="8"/>
      <c r="K29" s="1" t="n">
        <f aca="false">SUM(E29:E64)/COUNT(E29:E64)</f>
        <v>1517.66472222222</v>
      </c>
    </row>
    <row r="30" customFormat="false" ht="12.8" hidden="false" customHeight="false" outlineLevel="0" collapsed="false">
      <c r="A30" s="3" t="n">
        <v>44652</v>
      </c>
      <c r="B30" s="4" t="n">
        <f aca="false">YEAR(A30)</f>
        <v>2022</v>
      </c>
      <c r="C30" s="4" t="n">
        <f aca="false">MONTH(A30)</f>
        <v>4</v>
      </c>
      <c r="D30" s="4" t="str">
        <f aca="false">B30&amp;C30</f>
        <v>20224</v>
      </c>
      <c r="E30" s="1" t="n">
        <v>1798.42</v>
      </c>
      <c r="F30" s="1" t="n">
        <v>1750.38</v>
      </c>
      <c r="G30" s="1" t="n">
        <v>1848.59</v>
      </c>
      <c r="H30" s="1" t="n">
        <v>1733.69</v>
      </c>
      <c r="J30" s="8"/>
      <c r="K30" s="1" t="n">
        <f aca="false">SUM(E30:E65)/COUNT(E30:E65)</f>
        <v>1502.55888888889</v>
      </c>
    </row>
    <row r="31" customFormat="false" ht="12.8" hidden="false" customHeight="false" outlineLevel="0" collapsed="false">
      <c r="A31" s="3" t="n">
        <v>44621</v>
      </c>
      <c r="B31" s="4" t="n">
        <f aca="false">YEAR(A31)</f>
        <v>2022</v>
      </c>
      <c r="C31" s="4" t="n">
        <f aca="false">MONTH(A31)</f>
        <v>3</v>
      </c>
      <c r="D31" s="4" t="str">
        <f aca="false">B31&amp;C31</f>
        <v>20223</v>
      </c>
      <c r="E31" s="1" t="n">
        <v>1749.11</v>
      </c>
      <c r="F31" s="1" t="n">
        <v>1701.05</v>
      </c>
      <c r="G31" s="1" t="n">
        <v>1902.73</v>
      </c>
      <c r="H31" s="1" t="n">
        <v>1696.98</v>
      </c>
      <c r="J31" s="8"/>
      <c r="K31" s="1" t="n">
        <f aca="false">SUM(E31:E66)/COUNT(E31:E66)</f>
        <v>1484.38638888889</v>
      </c>
    </row>
    <row r="32" customFormat="false" ht="12.8" hidden="false" customHeight="false" outlineLevel="0" collapsed="false">
      <c r="A32" s="3" t="n">
        <v>44593</v>
      </c>
      <c r="B32" s="4" t="n">
        <f aca="false">YEAR(A32)</f>
        <v>2022</v>
      </c>
      <c r="C32" s="4" t="n">
        <f aca="false">MONTH(A32)</f>
        <v>2</v>
      </c>
      <c r="D32" s="4" t="str">
        <f aca="false">B32&amp;C32</f>
        <v>20222</v>
      </c>
      <c r="E32" s="1" t="n">
        <v>1700.34</v>
      </c>
      <c r="F32" s="1" t="n">
        <v>1599.89</v>
      </c>
      <c r="G32" s="1" t="n">
        <v>1768.43</v>
      </c>
      <c r="H32" s="1" t="n">
        <v>1566.5</v>
      </c>
      <c r="J32" s="8"/>
      <c r="K32" s="1" t="n">
        <f aca="false">SUM(E32:E67)/COUNT(E32:E67)</f>
        <v>1467.78694444444</v>
      </c>
    </row>
    <row r="33" customFormat="false" ht="12.8" hidden="false" customHeight="false" outlineLevel="0" collapsed="false">
      <c r="A33" s="3" t="n">
        <v>44562</v>
      </c>
      <c r="B33" s="4" t="n">
        <f aca="false">YEAR(A33)</f>
        <v>2022</v>
      </c>
      <c r="C33" s="4" t="n">
        <f aca="false">MONTH(A33)</f>
        <v>1</v>
      </c>
      <c r="D33" s="4" t="str">
        <f aca="false">B33&amp;C33</f>
        <v>20221</v>
      </c>
      <c r="E33" s="1" t="n">
        <v>1598.98</v>
      </c>
      <c r="F33" s="1" t="n">
        <v>1609.06</v>
      </c>
      <c r="G33" s="1" t="n">
        <v>1643.31</v>
      </c>
      <c r="H33" s="1" t="n">
        <v>1575.14</v>
      </c>
      <c r="J33" s="8"/>
      <c r="K33" s="1" t="n">
        <f aca="false">SUM(E33:E68)/COUNT(E33:E68)</f>
        <v>1452.63138888889</v>
      </c>
    </row>
    <row r="34" customFormat="false" ht="12.8" hidden="false" customHeight="false" outlineLevel="0" collapsed="false">
      <c r="A34" s="3" t="n">
        <v>44531</v>
      </c>
      <c r="B34" s="4" t="n">
        <f aca="false">YEAR(A34)</f>
        <v>2021</v>
      </c>
      <c r="C34" s="4" t="n">
        <f aca="false">MONTH(A34)</f>
        <v>12</v>
      </c>
      <c r="D34" s="4" t="str">
        <f aca="false">B34&amp;C34</f>
        <v>202112</v>
      </c>
      <c r="E34" s="1" t="n">
        <v>1607.8</v>
      </c>
      <c r="F34" s="1" t="n">
        <v>1565.24</v>
      </c>
      <c r="G34" s="1" t="n">
        <v>1613.32</v>
      </c>
      <c r="H34" s="1" t="n">
        <v>1554.96</v>
      </c>
      <c r="J34" s="8"/>
      <c r="K34" s="1" t="n">
        <f aca="false">SUM(E34:E69)/COUNT(E34:E69)</f>
        <v>1440.27694444444</v>
      </c>
    </row>
    <row r="35" customFormat="false" ht="12.8" hidden="false" customHeight="false" outlineLevel="0" collapsed="false">
      <c r="A35" s="3" t="n">
        <v>44501</v>
      </c>
      <c r="B35" s="4" t="n">
        <f aca="false">YEAR(A35)</f>
        <v>2021</v>
      </c>
      <c r="C35" s="4" t="n">
        <f aca="false">MONTH(A35)</f>
        <v>11</v>
      </c>
      <c r="D35" s="4" t="str">
        <f aca="false">B35&amp;C35</f>
        <v>202111</v>
      </c>
      <c r="E35" s="1" t="n">
        <v>1564.31</v>
      </c>
      <c r="F35" s="1" t="n">
        <v>1542.86</v>
      </c>
      <c r="G35" s="1" t="n">
        <v>1654.2</v>
      </c>
      <c r="H35" s="1" t="n">
        <v>1518.99</v>
      </c>
      <c r="J35" s="8"/>
      <c r="K35" s="1" t="n">
        <f aca="false">SUM(E35:E70)/COUNT(E35:E70)</f>
        <v>1426.66166666667</v>
      </c>
    </row>
    <row r="36" customFormat="false" ht="12.8" hidden="false" customHeight="false" outlineLevel="0" collapsed="false">
      <c r="A36" s="3" t="n">
        <v>44470</v>
      </c>
      <c r="B36" s="4" t="n">
        <f aca="false">YEAR(A36)</f>
        <v>2021</v>
      </c>
      <c r="C36" s="4" t="n">
        <f aca="false">MONTH(A36)</f>
        <v>10</v>
      </c>
      <c r="D36" s="4" t="str">
        <f aca="false">B36&amp;C36</f>
        <v>202110</v>
      </c>
      <c r="E36" s="1" t="n">
        <v>1541.55</v>
      </c>
      <c r="F36" s="1" t="n">
        <v>1517.19</v>
      </c>
      <c r="G36" s="1" t="n">
        <v>1559.71</v>
      </c>
      <c r="H36" s="1" t="n">
        <v>1502.86</v>
      </c>
      <c r="J36" s="8"/>
      <c r="K36" s="1" t="n">
        <f aca="false">SUM(E36:E71)/COUNT(E36:E71)</f>
        <v>1413.19444444444</v>
      </c>
    </row>
    <row r="37" customFormat="false" ht="12.8" hidden="false" customHeight="false" outlineLevel="0" collapsed="false">
      <c r="A37" s="3" t="n">
        <v>44440</v>
      </c>
      <c r="B37" s="4" t="n">
        <f aca="false">YEAR(A37)</f>
        <v>2021</v>
      </c>
      <c r="C37" s="4" t="n">
        <f aca="false">MONTH(A37)</f>
        <v>9</v>
      </c>
      <c r="D37" s="4" t="str">
        <f aca="false">B37&amp;C37</f>
        <v>20219</v>
      </c>
      <c r="E37" s="1" t="n">
        <v>1516</v>
      </c>
      <c r="F37" s="1" t="n">
        <v>1536.19</v>
      </c>
      <c r="G37" s="1" t="n">
        <v>1543.48</v>
      </c>
      <c r="H37" s="1" t="n">
        <v>1479.17</v>
      </c>
      <c r="J37" s="8"/>
      <c r="K37" s="1" t="n">
        <f aca="false">SUM(E37:E72)/COUNT(E37:E72)</f>
        <v>1400.18138888889</v>
      </c>
    </row>
    <row r="38" customFormat="false" ht="12.8" hidden="false" customHeight="false" outlineLevel="0" collapsed="false">
      <c r="A38" s="3" t="n">
        <v>44409</v>
      </c>
      <c r="B38" s="4" t="n">
        <f aca="false">YEAR(A38)</f>
        <v>2021</v>
      </c>
      <c r="C38" s="4" t="n">
        <f aca="false">MONTH(A38)</f>
        <v>8</v>
      </c>
      <c r="D38" s="4" t="str">
        <f aca="false">B38&amp;C38</f>
        <v>20218</v>
      </c>
      <c r="E38" s="1" t="n">
        <v>1534.69</v>
      </c>
      <c r="F38" s="1" t="n">
        <v>1529.06</v>
      </c>
      <c r="G38" s="1" t="n">
        <v>1544.71</v>
      </c>
      <c r="H38" s="1" t="n">
        <v>1433.42</v>
      </c>
      <c r="J38" s="8"/>
      <c r="K38" s="1" t="n">
        <f aca="false">SUM(E38:E73)/COUNT(E38:E73)</f>
        <v>1386.58222222222</v>
      </c>
    </row>
    <row r="39" customFormat="false" ht="12.8" hidden="false" customHeight="false" outlineLevel="0" collapsed="false">
      <c r="A39" s="3" t="n">
        <v>44378</v>
      </c>
      <c r="B39" s="4" t="n">
        <f aca="false">YEAR(A39)</f>
        <v>2021</v>
      </c>
      <c r="C39" s="4" t="n">
        <f aca="false">MONTH(A39)</f>
        <v>7</v>
      </c>
      <c r="D39" s="4" t="str">
        <f aca="false">B39&amp;C39</f>
        <v>20217</v>
      </c>
      <c r="E39" s="1" t="n">
        <v>1527.62</v>
      </c>
      <c r="F39" s="1" t="n">
        <v>1493.03</v>
      </c>
      <c r="G39" s="1" t="n">
        <v>1551.66</v>
      </c>
      <c r="H39" s="1" t="n">
        <v>1489.67</v>
      </c>
      <c r="J39" s="8"/>
      <c r="K39" s="1" t="n">
        <f aca="false">SUM(E39:E74)/COUNT(E39:E74)</f>
        <v>1372.69222222222</v>
      </c>
    </row>
    <row r="40" customFormat="false" ht="12.8" hidden="false" customHeight="false" outlineLevel="0" collapsed="false">
      <c r="A40" s="3" t="n">
        <v>44348</v>
      </c>
      <c r="B40" s="4" t="n">
        <f aca="false">YEAR(A40)</f>
        <v>2021</v>
      </c>
      <c r="C40" s="4" t="n">
        <f aca="false">MONTH(A40)</f>
        <v>6</v>
      </c>
      <c r="D40" s="4" t="str">
        <f aca="false">B40&amp;C40</f>
        <v>20216</v>
      </c>
      <c r="E40" s="1" t="n">
        <v>1492.4</v>
      </c>
      <c r="F40" s="1" t="n">
        <v>1560.63</v>
      </c>
      <c r="G40" s="1" t="n">
        <v>1567.29</v>
      </c>
      <c r="H40" s="1" t="n">
        <v>1472.48</v>
      </c>
      <c r="J40" s="8"/>
      <c r="K40" s="1" t="n">
        <f aca="false">SUM(E40:E75)/COUNT(E40:E75)</f>
        <v>1359.32416666667</v>
      </c>
    </row>
    <row r="41" customFormat="false" ht="12.8" hidden="false" customHeight="false" outlineLevel="0" collapsed="false">
      <c r="A41" s="3" t="n">
        <v>44317</v>
      </c>
      <c r="B41" s="4" t="n">
        <f aca="false">YEAR(A41)</f>
        <v>2021</v>
      </c>
      <c r="C41" s="4" t="n">
        <f aca="false">MONTH(A41)</f>
        <v>5</v>
      </c>
      <c r="D41" s="4" t="str">
        <f aca="false">B41&amp;C41</f>
        <v>20215</v>
      </c>
      <c r="E41" s="1" t="n">
        <v>1560.15</v>
      </c>
      <c r="F41" s="1" t="n">
        <v>1470.53</v>
      </c>
      <c r="G41" s="1" t="n">
        <v>1566.48</v>
      </c>
      <c r="H41" s="1" t="n">
        <v>1468.45</v>
      </c>
      <c r="J41" s="8"/>
      <c r="K41" s="1" t="n">
        <f aca="false">SUM(E41:E76)/COUNT(E41:E76)</f>
        <v>1347.63222222222</v>
      </c>
    </row>
    <row r="42" customFormat="false" ht="12.8" hidden="false" customHeight="false" outlineLevel="0" collapsed="false">
      <c r="A42" s="3" t="n">
        <v>44287</v>
      </c>
      <c r="B42" s="4" t="n">
        <f aca="false">YEAR(A42)</f>
        <v>2021</v>
      </c>
      <c r="C42" s="4" t="n">
        <f aca="false">MONTH(A42)</f>
        <v>4</v>
      </c>
      <c r="D42" s="4" t="str">
        <f aca="false">B42&amp;C42</f>
        <v>20214</v>
      </c>
      <c r="E42" s="1" t="n">
        <v>1471.13</v>
      </c>
      <c r="F42" s="1" t="n">
        <v>1455.73</v>
      </c>
      <c r="G42" s="1" t="n">
        <v>1497.24</v>
      </c>
      <c r="H42" s="1" t="n">
        <v>1447.49</v>
      </c>
      <c r="J42" s="8"/>
      <c r="K42" s="1" t="n">
        <f aca="false">SUM(E42:E77)/COUNT(E42:E77)</f>
        <v>1335.11527777778</v>
      </c>
    </row>
    <row r="43" customFormat="false" ht="12.8" hidden="false" customHeight="false" outlineLevel="0" collapsed="false">
      <c r="A43" s="3" t="n">
        <v>44256</v>
      </c>
      <c r="B43" s="4" t="n">
        <f aca="false">YEAR(A43)</f>
        <v>2021</v>
      </c>
      <c r="C43" s="4" t="n">
        <f aca="false">MONTH(A43)</f>
        <v>3</v>
      </c>
      <c r="D43" s="4" t="str">
        <f aca="false">B43&amp;C43</f>
        <v>20213</v>
      </c>
      <c r="E43" s="1" t="n">
        <v>1455.22</v>
      </c>
      <c r="F43" s="1" t="n">
        <v>1435.46</v>
      </c>
      <c r="G43" s="1" t="n">
        <v>1478.44</v>
      </c>
      <c r="H43" s="1" t="n">
        <v>1411.17</v>
      </c>
      <c r="J43" s="8"/>
      <c r="K43" s="1" t="n">
        <f aca="false">SUM(E43:E78)/COUNT(E43:E78)</f>
        <v>1324.4875</v>
      </c>
    </row>
    <row r="44" customFormat="false" ht="12.8" hidden="false" customHeight="false" outlineLevel="0" collapsed="false">
      <c r="A44" s="3" t="n">
        <v>44228</v>
      </c>
      <c r="B44" s="4" t="n">
        <f aca="false">YEAR(A44)</f>
        <v>2021</v>
      </c>
      <c r="C44" s="4" t="n">
        <f aca="false">MONTH(A44)</f>
        <v>2</v>
      </c>
      <c r="D44" s="4" t="str">
        <f aca="false">B44&amp;C44</f>
        <v>20212</v>
      </c>
      <c r="E44" s="1" t="n">
        <v>1435.25</v>
      </c>
      <c r="F44" s="1" t="n">
        <v>1521.01</v>
      </c>
      <c r="G44" s="1" t="n">
        <v>1547.49</v>
      </c>
      <c r="H44" s="1" t="n">
        <v>1419.72</v>
      </c>
      <c r="J44" s="8"/>
      <c r="K44" s="1" t="n">
        <f aca="false">SUM(E44:E79)/COUNT(E44:E79)</f>
        <v>1313.90722222222</v>
      </c>
    </row>
    <row r="45" customFormat="false" ht="12.8" hidden="false" customHeight="false" outlineLevel="0" collapsed="false">
      <c r="A45" s="3" t="n">
        <v>44197</v>
      </c>
      <c r="B45" s="4" t="n">
        <f aca="false">YEAR(A45)</f>
        <v>2021</v>
      </c>
      <c r="C45" s="4" t="n">
        <f aca="false">MONTH(A45)</f>
        <v>1</v>
      </c>
      <c r="D45" s="4" t="str">
        <f aca="false">B45&amp;C45</f>
        <v>20211</v>
      </c>
      <c r="E45" s="1" t="n">
        <v>1521.04</v>
      </c>
      <c r="F45" s="1" t="n">
        <v>1553.78</v>
      </c>
      <c r="G45" s="1" t="n">
        <v>1591.91</v>
      </c>
      <c r="H45" s="1" t="n">
        <v>1492.33</v>
      </c>
      <c r="J45" s="8"/>
      <c r="K45" s="1" t="n">
        <f aca="false">SUM(E45:E80)/COUNT(E45:E80)</f>
        <v>1304.05222222222</v>
      </c>
    </row>
    <row r="46" customFormat="false" ht="12.8" hidden="false" customHeight="false" outlineLevel="0" collapsed="false">
      <c r="A46" s="3" t="n">
        <v>44166</v>
      </c>
      <c r="B46" s="4" t="n">
        <f aca="false">YEAR(A46)</f>
        <v>2020</v>
      </c>
      <c r="C46" s="4" t="n">
        <f aca="false">MONTH(A46)</f>
        <v>12</v>
      </c>
      <c r="D46" s="4" t="str">
        <f aca="false">B46&amp;C46</f>
        <v>202012</v>
      </c>
      <c r="E46" s="1" t="n">
        <v>1553.65</v>
      </c>
      <c r="F46" s="1" t="n">
        <v>1489.65</v>
      </c>
      <c r="G46" s="1" t="n">
        <v>1565.05</v>
      </c>
      <c r="H46" s="1" t="n">
        <v>1487.45</v>
      </c>
      <c r="J46" s="8"/>
      <c r="K46" s="1" t="n">
        <f aca="false">SUM(E46:E81)/COUNT(E46:E81)</f>
        <v>1291.86861111111</v>
      </c>
    </row>
    <row r="47" customFormat="false" ht="12.8" hidden="false" customHeight="false" outlineLevel="0" collapsed="false">
      <c r="A47" s="3" t="n">
        <v>44136</v>
      </c>
      <c r="B47" s="4" t="n">
        <f aca="false">YEAR(A47)</f>
        <v>2020</v>
      </c>
      <c r="C47" s="4" t="n">
        <f aca="false">MONTH(A47)</f>
        <v>11</v>
      </c>
      <c r="D47" s="4" t="str">
        <f aca="false">B47&amp;C47</f>
        <v>202011</v>
      </c>
      <c r="E47" s="1" t="n">
        <v>1488.93</v>
      </c>
      <c r="F47" s="1" t="n">
        <v>1611.72</v>
      </c>
      <c r="G47" s="1" t="n">
        <v>1652.79</v>
      </c>
      <c r="H47" s="1" t="n">
        <v>1472.75</v>
      </c>
      <c r="J47" s="8"/>
      <c r="K47" s="1" t="n">
        <f aca="false">SUM(E47:E82)/COUNT(E47:E82)</f>
        <v>1278.86111111111</v>
      </c>
    </row>
    <row r="48" customFormat="false" ht="12.8" hidden="false" customHeight="false" outlineLevel="0" collapsed="false">
      <c r="A48" s="3" t="n">
        <v>44105</v>
      </c>
      <c r="B48" s="4" t="n">
        <f aca="false">YEAR(A48)</f>
        <v>2020</v>
      </c>
      <c r="C48" s="4" t="n">
        <f aca="false">MONTH(A48)</f>
        <v>10</v>
      </c>
      <c r="D48" s="4" t="str">
        <f aca="false">B48&amp;C48</f>
        <v>202010</v>
      </c>
      <c r="E48" s="1" t="n">
        <v>1612.3</v>
      </c>
      <c r="F48" s="1" t="n">
        <v>1609.17</v>
      </c>
      <c r="G48" s="1" t="n">
        <v>1636.31</v>
      </c>
      <c r="H48" s="1" t="n">
        <v>1589.56</v>
      </c>
      <c r="J48" s="8"/>
      <c r="K48" s="1" t="n">
        <f aca="false">SUM(E48:E83)/COUNT(E48:E83)</f>
        <v>1267.23527777778</v>
      </c>
    </row>
    <row r="49" customFormat="false" ht="12.8" hidden="false" customHeight="false" outlineLevel="0" collapsed="false">
      <c r="A49" s="3" t="n">
        <v>44075</v>
      </c>
      <c r="B49" s="4" t="n">
        <f aca="false">YEAR(A49)</f>
        <v>2020</v>
      </c>
      <c r="C49" s="4" t="n">
        <f aca="false">MONTH(A49)</f>
        <v>9</v>
      </c>
      <c r="D49" s="4" t="str">
        <f aca="false">B49&amp;C49</f>
        <v>20209</v>
      </c>
      <c r="E49" s="1" t="n">
        <v>1608.57</v>
      </c>
      <c r="F49" s="1" t="n">
        <v>1648.65</v>
      </c>
      <c r="G49" s="1" t="n">
        <v>1664.99</v>
      </c>
      <c r="H49" s="1" t="n">
        <v>1586.04</v>
      </c>
      <c r="J49" s="8"/>
      <c r="K49" s="1" t="n">
        <f aca="false">SUM(E49:E84)/COUNT(E49:E84)</f>
        <v>1252.76444444444</v>
      </c>
    </row>
    <row r="50" customFormat="false" ht="12.8" hidden="false" customHeight="false" outlineLevel="0" collapsed="false">
      <c r="A50" s="3" t="n">
        <v>44044</v>
      </c>
      <c r="B50" s="4" t="n">
        <f aca="false">YEAR(A50)</f>
        <v>2020</v>
      </c>
      <c r="C50" s="4" t="n">
        <f aca="false">MONTH(A50)</f>
        <v>8</v>
      </c>
      <c r="D50" s="4" t="str">
        <f aca="false">B50&amp;C50</f>
        <v>20208</v>
      </c>
      <c r="E50" s="1" t="n">
        <v>1648.14</v>
      </c>
      <c r="F50" s="1" t="n">
        <v>1676.91</v>
      </c>
      <c r="G50" s="1" t="n">
        <v>1749.93</v>
      </c>
      <c r="H50" s="1" t="n">
        <v>1591.72</v>
      </c>
      <c r="J50" s="8"/>
      <c r="K50" s="1" t="n">
        <f aca="false">SUM(E50:E85)/COUNT(E50:E85)</f>
        <v>1238.15083333333</v>
      </c>
    </row>
    <row r="51" customFormat="false" ht="12.8" hidden="false" customHeight="false" outlineLevel="0" collapsed="false">
      <c r="A51" s="3" t="n">
        <v>44013</v>
      </c>
      <c r="B51" s="4" t="n">
        <f aca="false">YEAR(A51)</f>
        <v>2020</v>
      </c>
      <c r="C51" s="4" t="n">
        <f aca="false">MONTH(A51)</f>
        <v>7</v>
      </c>
      <c r="D51" s="4" t="str">
        <f aca="false">B51&amp;C51</f>
        <v>20207</v>
      </c>
      <c r="E51" s="1" t="n">
        <v>1676.43</v>
      </c>
      <c r="F51" s="1" t="n">
        <v>1585.48</v>
      </c>
      <c r="G51" s="1" t="n">
        <v>1683.08</v>
      </c>
      <c r="H51" s="1" t="n">
        <v>1553.29</v>
      </c>
      <c r="J51" s="8"/>
      <c r="K51" s="1" t="n">
        <f aca="false">SUM(E51:E86)/COUNT(E51:E86)</f>
        <v>1223.18777777778</v>
      </c>
    </row>
    <row r="52" customFormat="false" ht="12.8" hidden="false" customHeight="false" outlineLevel="0" collapsed="false">
      <c r="A52" s="3" t="n">
        <v>43983</v>
      </c>
      <c r="B52" s="4" t="n">
        <f aca="false">YEAR(A52)</f>
        <v>2020</v>
      </c>
      <c r="C52" s="4" t="n">
        <f aca="false">MONTH(A52)</f>
        <v>6</v>
      </c>
      <c r="D52" s="4" t="str">
        <f aca="false">B52&amp;C52</f>
        <v>20206</v>
      </c>
      <c r="E52" s="1" t="n">
        <v>1584.41</v>
      </c>
      <c r="F52" s="1" t="n">
        <v>1557.52</v>
      </c>
      <c r="G52" s="1" t="n">
        <v>1589.35</v>
      </c>
      <c r="H52" s="1" t="n">
        <v>1477.17</v>
      </c>
      <c r="J52" s="8"/>
      <c r="K52" s="1" t="n">
        <f aca="false">SUM(E52:E87)/COUNT(E52:E87)</f>
        <v>1206.38583333333</v>
      </c>
    </row>
    <row r="53" customFormat="false" ht="12.8" hidden="false" customHeight="false" outlineLevel="0" collapsed="false">
      <c r="A53" s="3" t="n">
        <v>43952</v>
      </c>
      <c r="B53" s="4" t="n">
        <f aca="false">YEAR(A53)</f>
        <v>2020</v>
      </c>
      <c r="C53" s="4" t="n">
        <f aca="false">MONTH(A53)</f>
        <v>5</v>
      </c>
      <c r="D53" s="4" t="str">
        <f aca="false">B53&amp;C53</f>
        <v>20205</v>
      </c>
      <c r="E53" s="1" t="n">
        <v>1558.12</v>
      </c>
      <c r="F53" s="1" t="n">
        <v>1539.82</v>
      </c>
      <c r="G53" s="1" t="n">
        <v>1634.29</v>
      </c>
      <c r="H53" s="1" t="n">
        <v>1522.12</v>
      </c>
      <c r="J53" s="8"/>
      <c r="K53" s="1" t="n">
        <f aca="false">SUM(E53:E88)/COUNT(E53:E88)</f>
        <v>1192.54138888889</v>
      </c>
    </row>
    <row r="54" customFormat="false" ht="12.8" hidden="false" customHeight="false" outlineLevel="0" collapsed="false">
      <c r="A54" s="3" t="n">
        <v>43922</v>
      </c>
      <c r="B54" s="4" t="n">
        <f aca="false">YEAR(A54)</f>
        <v>2020</v>
      </c>
      <c r="C54" s="4" t="n">
        <f aca="false">MONTH(A54)</f>
        <v>4</v>
      </c>
      <c r="D54" s="4" t="str">
        <f aca="false">B54&amp;C54</f>
        <v>20204</v>
      </c>
      <c r="E54" s="1" t="n">
        <v>1538.32</v>
      </c>
      <c r="F54" s="1" t="n">
        <v>1430.03</v>
      </c>
      <c r="G54" s="1" t="n">
        <v>1614.6</v>
      </c>
      <c r="H54" s="1" t="n">
        <v>1419.53</v>
      </c>
      <c r="J54" s="8"/>
      <c r="K54" s="1" t="n">
        <f aca="false">SUM(E54:E89)/COUNT(E54:E89)</f>
        <v>1180.58222222222</v>
      </c>
    </row>
    <row r="55" customFormat="false" ht="12.8" hidden="false" customHeight="false" outlineLevel="0" collapsed="false">
      <c r="A55" s="3" t="n">
        <v>43891</v>
      </c>
      <c r="B55" s="4" t="n">
        <f aca="false">YEAR(A55)</f>
        <v>2020</v>
      </c>
      <c r="C55" s="4" t="n">
        <f aca="false">MONTH(A55)</f>
        <v>3</v>
      </c>
      <c r="D55" s="4" t="str">
        <f aca="false">B55&amp;C55</f>
        <v>20203</v>
      </c>
      <c r="E55" s="1" t="n">
        <v>1424.23</v>
      </c>
      <c r="F55" s="1" t="n">
        <v>1440.63</v>
      </c>
      <c r="G55" s="1" t="n">
        <v>1522.79</v>
      </c>
      <c r="H55" s="1" t="n">
        <v>1300.56</v>
      </c>
      <c r="J55" s="8"/>
      <c r="K55" s="1" t="n">
        <f aca="false">SUM(E55:E90)/COUNT(E55:E90)</f>
        <v>1170.15916666667</v>
      </c>
    </row>
    <row r="56" customFormat="false" ht="12.8" hidden="false" customHeight="false" outlineLevel="0" collapsed="false">
      <c r="A56" s="3" t="n">
        <v>43862</v>
      </c>
      <c r="B56" s="4" t="n">
        <f aca="false">YEAR(A56)</f>
        <v>2020</v>
      </c>
      <c r="C56" s="4" t="n">
        <f aca="false">MONTH(A56)</f>
        <v>2</v>
      </c>
      <c r="D56" s="4" t="str">
        <f aca="false">B56&amp;C56</f>
        <v>20202</v>
      </c>
      <c r="E56" s="1" t="n">
        <v>1437.01</v>
      </c>
      <c r="F56" s="1" t="n">
        <v>1433.65</v>
      </c>
      <c r="G56" s="1" t="n">
        <v>1560.95</v>
      </c>
      <c r="H56" s="1" t="n">
        <v>1403.21</v>
      </c>
      <c r="J56" s="8"/>
      <c r="K56" s="1" t="n">
        <f aca="false">SUM(E56:E91)/COUNT(E56:E91)</f>
        <v>1163.15166666667</v>
      </c>
    </row>
    <row r="57" customFormat="false" ht="12.8" hidden="false" customHeight="false" outlineLevel="0" collapsed="false">
      <c r="A57" s="3" t="n">
        <v>43831</v>
      </c>
      <c r="B57" s="4" t="n">
        <f aca="false">YEAR(A57)</f>
        <v>2020</v>
      </c>
      <c r="C57" s="4" t="n">
        <f aca="false">MONTH(A57)</f>
        <v>1</v>
      </c>
      <c r="D57" s="4" t="str">
        <f aca="false">B57&amp;C57</f>
        <v>20201</v>
      </c>
      <c r="E57" s="1" t="n">
        <v>1432.91</v>
      </c>
      <c r="F57" s="1" t="n">
        <v>1353.31</v>
      </c>
      <c r="G57" s="1" t="n">
        <v>1443.45</v>
      </c>
      <c r="H57" s="1" t="n">
        <v>1351.62</v>
      </c>
      <c r="J57" s="8"/>
      <c r="K57" s="1" t="n">
        <f aca="false">SUM(E57:E92)/COUNT(E57:E92)</f>
        <v>1156.00333333333</v>
      </c>
    </row>
    <row r="58" customFormat="false" ht="12.8" hidden="false" customHeight="false" outlineLevel="0" collapsed="false">
      <c r="A58" s="3" t="n">
        <v>43800</v>
      </c>
      <c r="B58" s="4" t="n">
        <f aca="false">YEAR(A58)</f>
        <v>2019</v>
      </c>
      <c r="C58" s="4" t="n">
        <f aca="false">MONTH(A58)</f>
        <v>12</v>
      </c>
      <c r="D58" s="4" t="str">
        <f aca="false">B58&amp;C58</f>
        <v>201912</v>
      </c>
      <c r="E58" s="1" t="n">
        <v>1352.78</v>
      </c>
      <c r="F58" s="1" t="n">
        <v>1331.46</v>
      </c>
      <c r="G58" s="1" t="n">
        <v>1363.4</v>
      </c>
      <c r="H58" s="1" t="n">
        <v>1307.18</v>
      </c>
      <c r="J58" s="8"/>
      <c r="K58" s="1" t="n">
        <f aca="false">SUM(E58:E93)/COUNT(E58:E93)</f>
        <v>1147.32027777778</v>
      </c>
    </row>
    <row r="59" customFormat="false" ht="12.8" hidden="false" customHeight="false" outlineLevel="0" collapsed="false">
      <c r="A59" s="3" t="n">
        <v>43770</v>
      </c>
      <c r="B59" s="4" t="n">
        <f aca="false">YEAR(A59)</f>
        <v>2019</v>
      </c>
      <c r="C59" s="4" t="n">
        <f aca="false">MONTH(A59)</f>
        <v>11</v>
      </c>
      <c r="D59" s="4" t="str">
        <f aca="false">B59&amp;C59</f>
        <v>201911</v>
      </c>
      <c r="E59" s="1" t="n">
        <v>1330.59</v>
      </c>
      <c r="F59" s="1" t="n">
        <v>1356.68</v>
      </c>
      <c r="G59" s="1" t="n">
        <v>1357.98</v>
      </c>
      <c r="H59" s="1" t="n">
        <v>1312.3</v>
      </c>
      <c r="J59" s="8"/>
      <c r="K59" s="1" t="n">
        <f aca="false">SUM(E59:E94)/COUNT(E59:E94)</f>
        <v>1140.15</v>
      </c>
    </row>
    <row r="60" customFormat="false" ht="12.8" hidden="false" customHeight="false" outlineLevel="0" collapsed="false">
      <c r="A60" s="3" t="n">
        <v>43739</v>
      </c>
      <c r="B60" s="4" t="n">
        <f aca="false">YEAR(A60)</f>
        <v>2019</v>
      </c>
      <c r="C60" s="4" t="n">
        <f aca="false">MONTH(A60)</f>
        <v>10</v>
      </c>
      <c r="D60" s="4" t="str">
        <f aca="false">B60&amp;C60</f>
        <v>201910</v>
      </c>
      <c r="E60" s="1" t="n">
        <v>1356.25</v>
      </c>
      <c r="F60" s="1" t="n">
        <v>1350.82</v>
      </c>
      <c r="G60" s="1" t="n">
        <v>1381.56</v>
      </c>
      <c r="H60" s="1" t="n">
        <v>1328.02</v>
      </c>
      <c r="J60" s="8"/>
      <c r="K60" s="1" t="n">
        <f aca="false">SUM(E60:E95)/COUNT(E60:E95)</f>
        <v>1133.96111111111</v>
      </c>
    </row>
    <row r="61" customFormat="false" ht="12.8" hidden="false" customHeight="false" outlineLevel="0" collapsed="false">
      <c r="A61" s="3" t="n">
        <v>43709</v>
      </c>
      <c r="B61" s="4" t="n">
        <f aca="false">YEAR(A61)</f>
        <v>2019</v>
      </c>
      <c r="C61" s="4" t="n">
        <f aca="false">MONTH(A61)</f>
        <v>9</v>
      </c>
      <c r="D61" s="4" t="str">
        <f aca="false">B61&amp;C61</f>
        <v>20199</v>
      </c>
      <c r="E61" s="1" t="n">
        <v>1350.35</v>
      </c>
      <c r="F61" s="1" t="n">
        <v>1383.49</v>
      </c>
      <c r="G61" s="1" t="n">
        <v>1413.8</v>
      </c>
      <c r="H61" s="1" t="n">
        <v>1341.91</v>
      </c>
      <c r="J61" s="8"/>
      <c r="K61" s="1" t="n">
        <f aca="false">SUM(E61:E96)/COUNT(E61:E96)</f>
        <v>1128.59194444444</v>
      </c>
    </row>
    <row r="62" customFormat="false" ht="12.8" hidden="false" customHeight="false" outlineLevel="0" collapsed="false">
      <c r="A62" s="3" t="n">
        <v>43678</v>
      </c>
      <c r="B62" s="4" t="n">
        <f aca="false">YEAR(A62)</f>
        <v>2019</v>
      </c>
      <c r="C62" s="4" t="n">
        <f aca="false">MONTH(A62)</f>
        <v>8</v>
      </c>
      <c r="D62" s="4" t="str">
        <f aca="false">B62&amp;C62</f>
        <v>20198</v>
      </c>
      <c r="E62" s="1" t="n">
        <v>1382.85</v>
      </c>
      <c r="F62" s="1" t="n">
        <v>1276.69</v>
      </c>
      <c r="G62" s="1" t="n">
        <v>1399.36</v>
      </c>
      <c r="H62" s="1" t="n">
        <v>1269.1</v>
      </c>
      <c r="J62" s="8"/>
      <c r="K62" s="1" t="n">
        <f aca="false">SUM(E62:E97)/COUNT(E62:E97)</f>
        <v>1123.58833333333</v>
      </c>
    </row>
    <row r="63" customFormat="false" ht="12.8" hidden="false" customHeight="false" outlineLevel="0" collapsed="false">
      <c r="A63" s="3" t="n">
        <v>43647</v>
      </c>
      <c r="B63" s="4" t="n">
        <f aca="false">YEAR(A63)</f>
        <v>2019</v>
      </c>
      <c r="C63" s="4" t="n">
        <f aca="false">MONTH(A63)</f>
        <v>7</v>
      </c>
      <c r="D63" s="4" t="str">
        <f aca="false">B63&amp;C63</f>
        <v>20197</v>
      </c>
      <c r="E63" s="1" t="n">
        <v>1276.05</v>
      </c>
      <c r="F63" s="1" t="n">
        <v>1239.61</v>
      </c>
      <c r="G63" s="1" t="n">
        <v>1290.63</v>
      </c>
      <c r="H63" s="1" t="n">
        <v>1219.86</v>
      </c>
      <c r="J63" s="8"/>
      <c r="K63" s="1" t="n">
        <f aca="false">SUM(E63:E98)/COUNT(E63:E98)</f>
        <v>1117.7375</v>
      </c>
    </row>
    <row r="64" customFormat="false" ht="12.8" hidden="false" customHeight="false" outlineLevel="0" collapsed="false">
      <c r="A64" s="3" t="n">
        <v>43617</v>
      </c>
      <c r="B64" s="4" t="n">
        <f aca="false">YEAR(A64)</f>
        <v>2019</v>
      </c>
      <c r="C64" s="4" t="n">
        <f aca="false">MONTH(A64)</f>
        <v>6</v>
      </c>
      <c r="D64" s="4" t="str">
        <f aca="false">B64&amp;C64</f>
        <v>20196</v>
      </c>
      <c r="E64" s="1" t="n">
        <v>1239.23</v>
      </c>
      <c r="F64" s="1" t="n">
        <v>1169.1</v>
      </c>
      <c r="G64" s="1" t="n">
        <v>1261.49</v>
      </c>
      <c r="H64" s="1" t="n">
        <v>1165.46</v>
      </c>
      <c r="J64" s="8"/>
      <c r="K64" s="1" t="n">
        <f aca="false">SUM(E64:E99)/COUNT(E64:E99)</f>
        <v>1115.85777777778</v>
      </c>
    </row>
    <row r="65" customFormat="false" ht="12.8" hidden="false" customHeight="false" outlineLevel="0" collapsed="false">
      <c r="A65" s="3" t="n">
        <v>43586</v>
      </c>
      <c r="B65" s="4" t="n">
        <f aca="false">YEAR(A65)</f>
        <v>2019</v>
      </c>
      <c r="C65" s="4" t="n">
        <f aca="false">MONTH(A65)</f>
        <v>5</v>
      </c>
      <c r="D65" s="4" t="str">
        <f aca="false">B65&amp;C65</f>
        <v>20195</v>
      </c>
      <c r="E65" s="1" t="n">
        <v>1166.99</v>
      </c>
      <c r="F65" s="1" t="n">
        <v>1144.54</v>
      </c>
      <c r="G65" s="1" t="n">
        <v>1170.51</v>
      </c>
      <c r="H65" s="1" t="n">
        <v>1131.01</v>
      </c>
      <c r="J65" s="8"/>
      <c r="K65" s="1" t="n">
        <f aca="false">SUM(E65:E100)/COUNT(E65:E100)</f>
        <v>1114.49138888889</v>
      </c>
    </row>
    <row r="66" customFormat="false" ht="12.8" hidden="false" customHeight="false" outlineLevel="0" collapsed="false">
      <c r="A66" s="3" t="n">
        <v>43556</v>
      </c>
      <c r="B66" s="4" t="n">
        <f aca="false">YEAR(A66)</f>
        <v>2019</v>
      </c>
      <c r="C66" s="4" t="n">
        <f aca="false">MONTH(A66)</f>
        <v>4</v>
      </c>
      <c r="D66" s="4" t="str">
        <f aca="false">B66&amp;C66</f>
        <v>20194</v>
      </c>
      <c r="E66" s="1" t="n">
        <v>1144.21</v>
      </c>
      <c r="F66" s="1" t="n">
        <v>1151.85</v>
      </c>
      <c r="G66" s="1" t="n">
        <v>1162.92</v>
      </c>
      <c r="H66" s="1" t="n">
        <v>1124.65</v>
      </c>
      <c r="J66" s="8"/>
      <c r="K66" s="1" t="n">
        <f aca="false">SUM(E66:E101)/COUNT(E66:E101)</f>
        <v>1112.37722222222</v>
      </c>
    </row>
    <row r="67" customFormat="false" ht="12.8" hidden="false" customHeight="false" outlineLevel="0" collapsed="false">
      <c r="A67" s="3" t="n">
        <v>43525</v>
      </c>
      <c r="B67" s="4" t="n">
        <f aca="false">YEAR(A67)</f>
        <v>2019</v>
      </c>
      <c r="C67" s="4" t="n">
        <f aca="false">MONTH(A67)</f>
        <v>3</v>
      </c>
      <c r="D67" s="4" t="str">
        <f aca="false">B67&amp;C67</f>
        <v>20193</v>
      </c>
      <c r="E67" s="1" t="n">
        <v>1151.53</v>
      </c>
      <c r="F67" s="1" t="n">
        <v>1154.03</v>
      </c>
      <c r="G67" s="1" t="n">
        <v>1171.56</v>
      </c>
      <c r="H67" s="1" t="n">
        <v>1132.58</v>
      </c>
      <c r="J67" s="8"/>
      <c r="K67" s="1" t="n">
        <f aca="false">SUM(E67:E102)/COUNT(E67:E102)</f>
        <v>1111.94861111111</v>
      </c>
    </row>
    <row r="68" customFormat="false" ht="12.8" hidden="false" customHeight="false" outlineLevel="0" collapsed="false">
      <c r="A68" s="3" t="n">
        <v>43497</v>
      </c>
      <c r="B68" s="4" t="n">
        <f aca="false">YEAR(A68)</f>
        <v>2019</v>
      </c>
      <c r="C68" s="4" t="n">
        <f aca="false">MONTH(A68)</f>
        <v>2</v>
      </c>
      <c r="D68" s="4" t="str">
        <f aca="false">B68&amp;C68</f>
        <v>20192</v>
      </c>
      <c r="E68" s="1" t="n">
        <v>1154.74</v>
      </c>
      <c r="F68" s="1" t="n">
        <v>1155.06</v>
      </c>
      <c r="G68" s="1" t="n">
        <v>1187.14</v>
      </c>
      <c r="H68" s="1" t="n">
        <v>1143.55</v>
      </c>
      <c r="J68" s="8"/>
      <c r="K68" s="1" t="n">
        <f aca="false">SUM(E68:E103)/COUNT(E68:E103)</f>
        <v>1110.0275</v>
      </c>
    </row>
    <row r="69" customFormat="false" ht="12.8" hidden="false" customHeight="false" outlineLevel="0" collapsed="false">
      <c r="A69" s="3" t="n">
        <v>43466</v>
      </c>
      <c r="B69" s="4" t="n">
        <f aca="false">YEAR(A69)</f>
        <v>2019</v>
      </c>
      <c r="C69" s="4" t="n">
        <f aca="false">MONTH(A69)</f>
        <v>1</v>
      </c>
      <c r="D69" s="4" t="str">
        <f aca="false">B69&amp;C69</f>
        <v>20191</v>
      </c>
      <c r="E69" s="1" t="n">
        <v>1154.22</v>
      </c>
      <c r="F69" s="1" t="n">
        <v>1118.63</v>
      </c>
      <c r="G69" s="1" t="n">
        <v>1155.55</v>
      </c>
      <c r="H69" s="1" t="n">
        <v>1110.68</v>
      </c>
      <c r="J69" s="8"/>
      <c r="K69" s="1" t="n">
        <f aca="false">SUM(E69:E104)/COUNT(E69:E104)</f>
        <v>1109.58111111111</v>
      </c>
    </row>
    <row r="70" customFormat="false" ht="12.8" hidden="false" customHeight="false" outlineLevel="0" collapsed="false">
      <c r="A70" s="3" t="n">
        <v>43435</v>
      </c>
      <c r="B70" s="4" t="n">
        <f aca="false">YEAR(A70)</f>
        <v>2018</v>
      </c>
      <c r="C70" s="4" t="n">
        <f aca="false">MONTH(A70)</f>
        <v>12</v>
      </c>
      <c r="D70" s="4" t="str">
        <f aca="false">B70&amp;C70</f>
        <v>201812</v>
      </c>
      <c r="E70" s="1" t="n">
        <v>1117.65</v>
      </c>
      <c r="F70" s="1" t="n">
        <v>1080.05</v>
      </c>
      <c r="G70" s="1" t="n">
        <v>1122.07</v>
      </c>
      <c r="H70" s="1" t="n">
        <v>1074.78</v>
      </c>
      <c r="J70" s="8"/>
      <c r="K70" s="1" t="n">
        <f aca="false">SUM(E70:E105)/COUNT(E70:E105)</f>
        <v>1106.16194444444</v>
      </c>
    </row>
    <row r="71" customFormat="false" ht="12.8" hidden="false" customHeight="false" outlineLevel="0" collapsed="false">
      <c r="A71" s="3" t="n">
        <v>43405</v>
      </c>
      <c r="B71" s="4" t="n">
        <f aca="false">YEAR(A71)</f>
        <v>2018</v>
      </c>
      <c r="C71" s="4" t="n">
        <f aca="false">MONTH(A71)</f>
        <v>11</v>
      </c>
      <c r="D71" s="4" t="str">
        <f aca="false">B71&amp;C71</f>
        <v>201811</v>
      </c>
      <c r="E71" s="1" t="n">
        <v>1079.49</v>
      </c>
      <c r="F71" s="1" t="n">
        <v>1073.88</v>
      </c>
      <c r="G71" s="1" t="n">
        <v>1084.64</v>
      </c>
      <c r="H71" s="1" t="n">
        <v>1059.32</v>
      </c>
      <c r="J71" s="8"/>
      <c r="K71" s="1" t="n">
        <f aca="false">SUM(E71:E106)/COUNT(E71:E106)</f>
        <v>1102.23416666667</v>
      </c>
    </row>
    <row r="72" customFormat="false" ht="12.8" hidden="false" customHeight="false" outlineLevel="0" collapsed="false">
      <c r="A72" s="3" t="n">
        <v>43374</v>
      </c>
      <c r="B72" s="4" t="n">
        <f aca="false">YEAR(A72)</f>
        <v>2018</v>
      </c>
      <c r="C72" s="4" t="n">
        <f aca="false">MONTH(A72)</f>
        <v>10</v>
      </c>
      <c r="D72" s="4" t="str">
        <f aca="false">B72&amp;C72</f>
        <v>201810</v>
      </c>
      <c r="E72" s="1" t="n">
        <v>1073.08</v>
      </c>
      <c r="F72" s="1" t="n">
        <v>1027</v>
      </c>
      <c r="G72" s="1" t="n">
        <v>1093.88</v>
      </c>
      <c r="H72" s="1" t="n">
        <v>1020.23</v>
      </c>
      <c r="J72" s="8"/>
      <c r="K72" s="1" t="n">
        <f aca="false">SUM(E72:E107)/COUNT(E72:E107)</f>
        <v>1100.23</v>
      </c>
    </row>
    <row r="73" customFormat="false" ht="12.8" hidden="false" customHeight="false" outlineLevel="0" collapsed="false">
      <c r="A73" s="3" t="n">
        <v>43344</v>
      </c>
      <c r="B73" s="4" t="n">
        <f aca="false">YEAR(A73)</f>
        <v>2018</v>
      </c>
      <c r="C73" s="4" t="n">
        <f aca="false">MONTH(A73)</f>
        <v>9</v>
      </c>
      <c r="D73" s="4" t="str">
        <f aca="false">B73&amp;C73</f>
        <v>20189</v>
      </c>
      <c r="E73" s="1" t="n">
        <v>1026.43</v>
      </c>
      <c r="F73" s="1" t="n">
        <v>1035.78</v>
      </c>
      <c r="G73" s="1" t="n">
        <v>1039.45</v>
      </c>
      <c r="H73" s="1" t="n">
        <v>1011.67</v>
      </c>
      <c r="J73" s="8"/>
      <c r="K73" s="1" t="n">
        <f aca="false">SUM(E73:E108)/COUNT(E73:E108)</f>
        <v>1099.245</v>
      </c>
    </row>
    <row r="74" customFormat="false" ht="12.8" hidden="false" customHeight="false" outlineLevel="0" collapsed="false">
      <c r="A74" s="3" t="n">
        <v>43313</v>
      </c>
      <c r="B74" s="4" t="n">
        <f aca="false">YEAR(A74)</f>
        <v>2018</v>
      </c>
      <c r="C74" s="4" t="n">
        <f aca="false">MONTH(A74)</f>
        <v>8</v>
      </c>
      <c r="D74" s="4" t="str">
        <f aca="false">B74&amp;C74</f>
        <v>20188</v>
      </c>
      <c r="E74" s="1" t="n">
        <v>1034.65</v>
      </c>
      <c r="F74" s="1" t="n">
        <v>1046.81</v>
      </c>
      <c r="G74" s="1" t="n">
        <v>1065.84</v>
      </c>
      <c r="H74" s="1" t="n">
        <v>1023.22</v>
      </c>
      <c r="J74" s="8"/>
      <c r="K74" s="1" t="n">
        <f aca="false">SUM(E74:E109)/COUNT(E74:E109)</f>
        <v>1098.43027777778</v>
      </c>
    </row>
    <row r="75" customFormat="false" ht="12.8" hidden="false" customHeight="false" outlineLevel="0" collapsed="false">
      <c r="A75" s="3" t="n">
        <v>43282</v>
      </c>
      <c r="B75" s="4" t="n">
        <f aca="false">YEAR(A75)</f>
        <v>2018</v>
      </c>
      <c r="C75" s="4" t="n">
        <f aca="false">MONTH(A75)</f>
        <v>7</v>
      </c>
      <c r="D75" s="4" t="str">
        <f aca="false">B75&amp;C75</f>
        <v>20187</v>
      </c>
      <c r="E75" s="1" t="n">
        <v>1046.37</v>
      </c>
      <c r="F75" s="1" t="n">
        <v>1075.49</v>
      </c>
      <c r="G75" s="1" t="n">
        <v>1080.96</v>
      </c>
      <c r="H75" s="1" t="n">
        <v>1036.11</v>
      </c>
      <c r="J75" s="8"/>
      <c r="K75" s="1" t="n">
        <f aca="false">SUM(E75:E110)/COUNT(E75:E110)</f>
        <v>1097.78583333333</v>
      </c>
    </row>
    <row r="76" customFormat="false" ht="12.8" hidden="false" customHeight="false" outlineLevel="0" collapsed="false">
      <c r="A76" s="3" t="n">
        <v>43252</v>
      </c>
      <c r="B76" s="4" t="n">
        <f aca="false">YEAR(A76)</f>
        <v>2018</v>
      </c>
      <c r="C76" s="4" t="n">
        <f aca="false">MONTH(A76)</f>
        <v>6</v>
      </c>
      <c r="D76" s="4" t="str">
        <f aca="false">B76&amp;C76</f>
        <v>20186</v>
      </c>
      <c r="E76" s="1" t="n">
        <v>1071.49</v>
      </c>
      <c r="F76" s="1" t="n">
        <v>1109.85</v>
      </c>
      <c r="G76" s="1" t="n">
        <v>1127.28</v>
      </c>
      <c r="H76" s="1" t="n">
        <v>1071.06</v>
      </c>
      <c r="J76" s="8"/>
      <c r="K76" s="1" t="n">
        <f aca="false">SUM(E76:E111)/COUNT(E76:E111)</f>
        <v>1096.40916666667</v>
      </c>
    </row>
    <row r="77" customFormat="false" ht="12.8" hidden="false" customHeight="false" outlineLevel="0" collapsed="false">
      <c r="A77" s="3" t="n">
        <v>43221</v>
      </c>
      <c r="B77" s="4" t="n">
        <f aca="false">YEAR(A77)</f>
        <v>2018</v>
      </c>
      <c r="C77" s="4" t="n">
        <f aca="false">MONTH(A77)</f>
        <v>5</v>
      </c>
      <c r="D77" s="4" t="str">
        <f aca="false">B77&amp;C77</f>
        <v>20185</v>
      </c>
      <c r="E77" s="1" t="n">
        <v>1109.54</v>
      </c>
      <c r="F77" s="1" t="n">
        <v>1089.09</v>
      </c>
      <c r="G77" s="1" t="n">
        <v>1133.63</v>
      </c>
      <c r="H77" s="1" t="n">
        <v>1085.85</v>
      </c>
      <c r="J77" s="8"/>
      <c r="K77" s="1" t="n">
        <f aca="false">SUM(E77:E112)/COUNT(E77:E112)</f>
        <v>1095.85444444444</v>
      </c>
    </row>
    <row r="78" customFormat="false" ht="12.8" hidden="false" customHeight="false" outlineLevel="0" collapsed="false">
      <c r="A78" s="3" t="n">
        <v>43191</v>
      </c>
      <c r="B78" s="4" t="n">
        <f aca="false">YEAR(A78)</f>
        <v>2018</v>
      </c>
      <c r="C78" s="4" t="n">
        <f aca="false">MONTH(A78)</f>
        <v>4</v>
      </c>
      <c r="D78" s="4" t="str">
        <f aca="false">B78&amp;C78</f>
        <v>20184</v>
      </c>
      <c r="E78" s="1" t="n">
        <v>1088.53</v>
      </c>
      <c r="F78" s="1" t="n">
        <v>1075.22</v>
      </c>
      <c r="G78" s="1" t="n">
        <v>1102.47</v>
      </c>
      <c r="H78" s="1" t="n">
        <v>1074.35</v>
      </c>
      <c r="J78" s="8"/>
      <c r="K78" s="1" t="n">
        <f aca="false">SUM(E78:E113)/COUNT(E78:E113)</f>
        <v>1095.10694444444</v>
      </c>
    </row>
    <row r="79" customFormat="false" ht="12.8" hidden="false" customHeight="false" outlineLevel="0" collapsed="false">
      <c r="A79" s="3" t="n">
        <v>43160</v>
      </c>
      <c r="B79" s="4" t="n">
        <f aca="false">YEAR(A79)</f>
        <v>2018</v>
      </c>
      <c r="C79" s="4" t="n">
        <f aca="false">MONTH(A79)</f>
        <v>3</v>
      </c>
      <c r="D79" s="4" t="str">
        <f aca="false">B79&amp;C79</f>
        <v>20183</v>
      </c>
      <c r="E79" s="1" t="n">
        <v>1074.33</v>
      </c>
      <c r="F79" s="1" t="n">
        <v>1080.99</v>
      </c>
      <c r="G79" s="1" t="n">
        <v>1093.43</v>
      </c>
      <c r="H79" s="1" t="n">
        <v>1064.22</v>
      </c>
      <c r="J79" s="8"/>
      <c r="K79" s="1" t="n">
        <f aca="false">SUM(E79:E114)/COUNT(E79:E114)</f>
        <v>1094.16333333333</v>
      </c>
    </row>
    <row r="80" customFormat="false" ht="12.8" hidden="false" customHeight="false" outlineLevel="0" collapsed="false">
      <c r="A80" s="3" t="n">
        <v>43132</v>
      </c>
      <c r="B80" s="4" t="n">
        <f aca="false">YEAR(A80)</f>
        <v>2018</v>
      </c>
      <c r="C80" s="4" t="n">
        <f aca="false">MONTH(A80)</f>
        <v>2</v>
      </c>
      <c r="D80" s="4" t="str">
        <f aca="false">B80&amp;C80</f>
        <v>20182</v>
      </c>
      <c r="E80" s="1" t="n">
        <v>1080.47</v>
      </c>
      <c r="F80" s="1" t="n">
        <v>1083.49</v>
      </c>
      <c r="G80" s="1" t="n">
        <v>1090.33</v>
      </c>
      <c r="H80" s="1" t="n">
        <v>1066.36</v>
      </c>
      <c r="J80" s="8"/>
      <c r="K80" s="1" t="n">
        <f aca="false">SUM(E80:E115)/COUNT(E80:E115)</f>
        <v>1094.94583333333</v>
      </c>
    </row>
    <row r="81" customFormat="false" ht="12.8" hidden="false" customHeight="false" outlineLevel="0" collapsed="false">
      <c r="A81" s="3" t="n">
        <v>43101</v>
      </c>
      <c r="B81" s="4" t="n">
        <f aca="false">YEAR(A81)</f>
        <v>2018</v>
      </c>
      <c r="C81" s="4" t="n">
        <f aca="false">MONTH(A81)</f>
        <v>1</v>
      </c>
      <c r="D81" s="4" t="str">
        <f aca="false">B81&amp;C81</f>
        <v>20181</v>
      </c>
      <c r="E81" s="1" t="n">
        <v>1082.43</v>
      </c>
      <c r="F81" s="1" t="n">
        <v>1085.27</v>
      </c>
      <c r="G81" s="1" t="n">
        <v>1105.32</v>
      </c>
      <c r="H81" s="1" t="n">
        <v>1075.45</v>
      </c>
      <c r="J81" s="8"/>
      <c r="K81" s="1" t="n">
        <f aca="false">SUM(E81:E116)/COUNT(E81:E116)</f>
        <v>1095.0175</v>
      </c>
    </row>
    <row r="82" customFormat="false" ht="12.8" hidden="false" customHeight="false" outlineLevel="0" collapsed="false">
      <c r="A82" s="3" t="n">
        <v>43070</v>
      </c>
      <c r="B82" s="4" t="n">
        <f aca="false">YEAR(A82)</f>
        <v>2017</v>
      </c>
      <c r="C82" s="4" t="n">
        <f aca="false">MONTH(A82)</f>
        <v>12</v>
      </c>
      <c r="D82" s="4" t="str">
        <f aca="false">B82&amp;C82</f>
        <v>201712</v>
      </c>
      <c r="E82" s="1" t="n">
        <v>1085.38</v>
      </c>
      <c r="F82" s="1" t="n">
        <v>1070.92</v>
      </c>
      <c r="G82" s="1" t="n">
        <v>1088.18</v>
      </c>
      <c r="H82" s="1" t="n">
        <v>1052.44</v>
      </c>
      <c r="J82" s="8"/>
      <c r="K82" s="1" t="n">
        <f aca="false">SUM(E82:E117)/COUNT(E82:E117)</f>
        <v>1096.52583333333</v>
      </c>
    </row>
    <row r="83" customFormat="false" ht="12.8" hidden="false" customHeight="false" outlineLevel="0" collapsed="false">
      <c r="A83" s="3" t="n">
        <v>43040</v>
      </c>
      <c r="B83" s="4" t="n">
        <f aca="false">YEAR(A83)</f>
        <v>2017</v>
      </c>
      <c r="C83" s="4" t="n">
        <f aca="false">MONTH(A83)</f>
        <v>11</v>
      </c>
      <c r="D83" s="4" t="str">
        <f aca="false">B83&amp;C83</f>
        <v>201711</v>
      </c>
      <c r="E83" s="1" t="n">
        <v>1070.4</v>
      </c>
      <c r="F83" s="1" t="n">
        <v>1091.86</v>
      </c>
      <c r="G83" s="1" t="n">
        <v>1111.13</v>
      </c>
      <c r="H83" s="1" t="n">
        <v>1067.62</v>
      </c>
      <c r="J83" s="8"/>
      <c r="K83" s="1" t="n">
        <f aca="false">SUM(E83:E118)/COUNT(E83:E118)</f>
        <v>1093.55027777778</v>
      </c>
    </row>
    <row r="84" customFormat="false" ht="12.8" hidden="false" customHeight="false" outlineLevel="0" collapsed="false">
      <c r="A84" s="3" t="n">
        <v>43009</v>
      </c>
      <c r="B84" s="4" t="n">
        <f aca="false">YEAR(A84)</f>
        <v>2017</v>
      </c>
      <c r="C84" s="4" t="n">
        <f aca="false">MONTH(A84)</f>
        <v>10</v>
      </c>
      <c r="D84" s="4" t="str">
        <f aca="false">B84&amp;C84</f>
        <v>201710</v>
      </c>
      <c r="E84" s="1" t="n">
        <v>1091.35</v>
      </c>
      <c r="F84" s="1" t="n">
        <v>1082.68</v>
      </c>
      <c r="G84" s="1" t="n">
        <v>1107.63</v>
      </c>
      <c r="H84" s="1" t="n">
        <v>1077.47</v>
      </c>
      <c r="J84" s="8"/>
      <c r="K84" s="1" t="n">
        <f aca="false">SUM(E84:E119)/COUNT(E84:E119)</f>
        <v>1089.84694444444</v>
      </c>
    </row>
    <row r="85" customFormat="false" ht="12.8" hidden="false" customHeight="false" outlineLevel="0" collapsed="false">
      <c r="A85" s="3" t="n">
        <v>42979</v>
      </c>
      <c r="B85" s="4" t="n">
        <f aca="false">YEAR(A85)</f>
        <v>2017</v>
      </c>
      <c r="C85" s="4" t="n">
        <f aca="false">MONTH(A85)</f>
        <v>9</v>
      </c>
      <c r="D85" s="4" t="str">
        <f aca="false">B85&amp;C85</f>
        <v>20179</v>
      </c>
      <c r="E85" s="1" t="n">
        <v>1082.48</v>
      </c>
      <c r="F85" s="1" t="n">
        <v>1110.05</v>
      </c>
      <c r="G85" s="1" t="n">
        <v>1128.07</v>
      </c>
      <c r="H85" s="1" t="n">
        <v>1079.89</v>
      </c>
      <c r="J85" s="8"/>
      <c r="K85" s="1" t="n">
        <f aca="false">SUM(E85:E120)/COUNT(E85:E120)</f>
        <v>1085.54416666667</v>
      </c>
    </row>
    <row r="86" customFormat="false" ht="12.8" hidden="false" customHeight="false" outlineLevel="0" collapsed="false">
      <c r="A86" s="3" t="n">
        <v>42948</v>
      </c>
      <c r="B86" s="4" t="n">
        <f aca="false">YEAR(A86)</f>
        <v>2017</v>
      </c>
      <c r="C86" s="4" t="n">
        <f aca="false">MONTH(A86)</f>
        <v>8</v>
      </c>
      <c r="D86" s="4" t="str">
        <f aca="false">B86&amp;C86</f>
        <v>20178</v>
      </c>
      <c r="E86" s="1" t="n">
        <v>1109.47</v>
      </c>
      <c r="F86" s="1" t="n">
        <v>1072.07</v>
      </c>
      <c r="G86" s="1" t="n">
        <v>1112.69</v>
      </c>
      <c r="H86" s="1" t="n">
        <v>1061.89</v>
      </c>
      <c r="J86" s="8"/>
      <c r="K86" s="1" t="n">
        <f aca="false">SUM(E86:E121)/COUNT(E86:E121)</f>
        <v>1082.03388888889</v>
      </c>
    </row>
    <row r="87" customFormat="false" ht="12.8" hidden="false" customHeight="false" outlineLevel="0" collapsed="false">
      <c r="A87" s="3" t="n">
        <v>42917</v>
      </c>
      <c r="B87" s="4" t="n">
        <f aca="false">YEAR(A87)</f>
        <v>2017</v>
      </c>
      <c r="C87" s="4" t="n">
        <f aca="false">MONTH(A87)</f>
        <v>7</v>
      </c>
      <c r="D87" s="4" t="str">
        <f aca="false">B87&amp;C87</f>
        <v>20177</v>
      </c>
      <c r="E87" s="1" t="n">
        <v>1071.56</v>
      </c>
      <c r="F87" s="1" t="n">
        <v>1087.17</v>
      </c>
      <c r="G87" s="1" t="n">
        <v>1088.16</v>
      </c>
      <c r="H87" s="1" t="n">
        <v>1056.42</v>
      </c>
      <c r="J87" s="8"/>
      <c r="K87" s="1" t="n">
        <f aca="false">SUM(E87:E122)/COUNT(E87:E122)</f>
        <v>1078.43416666667</v>
      </c>
    </row>
    <row r="88" customFormat="false" ht="12.8" hidden="false" customHeight="false" outlineLevel="0" collapsed="false">
      <c r="A88" s="3" t="n">
        <v>42887</v>
      </c>
      <c r="B88" s="4" t="n">
        <f aca="false">YEAR(A88)</f>
        <v>2017</v>
      </c>
      <c r="C88" s="4" t="n">
        <f aca="false">MONTH(A88)</f>
        <v>6</v>
      </c>
      <c r="D88" s="4" t="str">
        <f aca="false">B88&amp;C88</f>
        <v>20176</v>
      </c>
      <c r="E88" s="1" t="n">
        <v>1086.01</v>
      </c>
      <c r="F88" s="1" t="n">
        <v>1128.29</v>
      </c>
      <c r="G88" s="1" t="n">
        <v>1152.35</v>
      </c>
      <c r="H88" s="1" t="n">
        <v>1085.95</v>
      </c>
      <c r="J88" s="8"/>
      <c r="K88" s="1" t="n">
        <f aca="false">SUM(E88:E123)/COUNT(E88:E123)</f>
        <v>1075.27</v>
      </c>
    </row>
    <row r="89" customFormat="false" ht="12.8" hidden="false" customHeight="false" outlineLevel="0" collapsed="false">
      <c r="A89" s="3" t="n">
        <v>42856</v>
      </c>
      <c r="B89" s="4" t="n">
        <f aca="false">YEAR(A89)</f>
        <v>2017</v>
      </c>
      <c r="C89" s="4" t="n">
        <f aca="false">MONTH(A89)</f>
        <v>5</v>
      </c>
      <c r="D89" s="4" t="str">
        <f aca="false">B89&amp;C89</f>
        <v>20175</v>
      </c>
      <c r="E89" s="1" t="n">
        <v>1127.59</v>
      </c>
      <c r="F89" s="1" t="n">
        <v>1162.69</v>
      </c>
      <c r="G89" s="1" t="n">
        <v>1166.42</v>
      </c>
      <c r="H89" s="1" t="n">
        <v>1112.86</v>
      </c>
      <c r="J89" s="8"/>
      <c r="K89" s="1" t="n">
        <f aca="false">SUM(E89:E124)/COUNT(E89:E124)</f>
        <v>1072.02277777778</v>
      </c>
    </row>
    <row r="90" customFormat="false" ht="12.8" hidden="false" customHeight="false" outlineLevel="0" collapsed="false">
      <c r="A90" s="3" t="n">
        <v>42826</v>
      </c>
      <c r="B90" s="4" t="n">
        <f aca="false">YEAR(A90)</f>
        <v>2017</v>
      </c>
      <c r="C90" s="4" t="n">
        <f aca="false">MONTH(A90)</f>
        <v>4</v>
      </c>
      <c r="D90" s="4" t="str">
        <f aca="false">B90&amp;C90</f>
        <v>20174</v>
      </c>
      <c r="E90" s="1" t="n">
        <v>1163.09</v>
      </c>
      <c r="F90" s="1" t="n">
        <v>1171.73</v>
      </c>
      <c r="G90" s="1" t="n">
        <v>1221.42</v>
      </c>
      <c r="H90" s="1" t="n">
        <v>1152.4</v>
      </c>
      <c r="J90" s="8"/>
      <c r="K90" s="1" t="n">
        <f aca="false">SUM(E90:E125)/COUNT(E90:E125)</f>
        <v>1066.15777777778</v>
      </c>
    </row>
    <row r="91" customFormat="false" ht="12.8" hidden="false" customHeight="false" outlineLevel="0" collapsed="false">
      <c r="A91" s="3" t="n">
        <v>42795</v>
      </c>
      <c r="B91" s="4" t="n">
        <f aca="false">YEAR(A91)</f>
        <v>2017</v>
      </c>
      <c r="C91" s="4" t="n">
        <f aca="false">MONTH(A91)</f>
        <v>3</v>
      </c>
      <c r="D91" s="4" t="str">
        <f aca="false">B91&amp;C91</f>
        <v>20173</v>
      </c>
      <c r="E91" s="1" t="n">
        <v>1171.96</v>
      </c>
      <c r="F91" s="1" t="n">
        <v>1180.39</v>
      </c>
      <c r="G91" s="1" t="n">
        <v>1185.72</v>
      </c>
      <c r="H91" s="1" t="n">
        <v>1123.17</v>
      </c>
      <c r="J91" s="8"/>
      <c r="K91" s="1" t="n">
        <f aca="false">SUM(E91:E126)/COUNT(E91:E126)</f>
        <v>1059.70888888889</v>
      </c>
    </row>
    <row r="92" customFormat="false" ht="12.8" hidden="false" customHeight="false" outlineLevel="0" collapsed="false">
      <c r="A92" s="3" t="n">
        <v>42767</v>
      </c>
      <c r="B92" s="4" t="n">
        <f aca="false">YEAR(A92)</f>
        <v>2017</v>
      </c>
      <c r="C92" s="4" t="n">
        <f aca="false">MONTH(A92)</f>
        <v>2</v>
      </c>
      <c r="D92" s="4" t="str">
        <f aca="false">B92&amp;C92</f>
        <v>20172</v>
      </c>
      <c r="E92" s="1" t="n">
        <v>1179.67</v>
      </c>
      <c r="F92" s="1" t="n">
        <v>1121.05</v>
      </c>
      <c r="G92" s="1" t="n">
        <v>1192.33</v>
      </c>
      <c r="H92" s="1" t="n">
        <v>1115.23</v>
      </c>
      <c r="J92" s="8"/>
      <c r="K92" s="1" t="n">
        <f aca="false">SUM(E92:E127)/COUNT(E92:E127)</f>
        <v>1053.04</v>
      </c>
    </row>
    <row r="93" customFormat="false" ht="12.8" hidden="false" customHeight="false" outlineLevel="0" collapsed="false">
      <c r="A93" s="3" t="n">
        <v>42736</v>
      </c>
      <c r="B93" s="4" t="n">
        <f aca="false">YEAR(A93)</f>
        <v>2017</v>
      </c>
      <c r="C93" s="4" t="n">
        <f aca="false">MONTH(A93)</f>
        <v>1</v>
      </c>
      <c r="D93" s="4" t="str">
        <f aca="false">B93&amp;C93</f>
        <v>20171</v>
      </c>
      <c r="E93" s="1" t="n">
        <v>1120.32</v>
      </c>
      <c r="F93" s="1" t="n">
        <v>1093.77</v>
      </c>
      <c r="G93" s="1" t="n">
        <v>1142.03</v>
      </c>
      <c r="H93" s="1" t="n">
        <v>1093.19</v>
      </c>
      <c r="J93" s="8"/>
      <c r="K93" s="1" t="n">
        <f aca="false">SUM(E93:E128)/COUNT(E93:E128)</f>
        <v>1046.92166666667</v>
      </c>
    </row>
    <row r="94" customFormat="false" ht="12.8" hidden="false" customHeight="false" outlineLevel="0" collapsed="false">
      <c r="A94" s="3" t="n">
        <v>42705</v>
      </c>
      <c r="B94" s="4" t="n">
        <f aca="false">YEAR(A94)</f>
        <v>2016</v>
      </c>
      <c r="C94" s="4" t="n">
        <f aca="false">MONTH(A94)</f>
        <v>12</v>
      </c>
      <c r="D94" s="4" t="str">
        <f aca="false">B94&amp;C94</f>
        <v>201612</v>
      </c>
      <c r="E94" s="1" t="n">
        <v>1094.65</v>
      </c>
      <c r="F94" s="1" t="n">
        <v>1108.21</v>
      </c>
      <c r="G94" s="1" t="n">
        <v>1130.76</v>
      </c>
      <c r="H94" s="1" t="n">
        <v>1078.06</v>
      </c>
      <c r="J94" s="8"/>
      <c r="K94" s="1" t="n">
        <f aca="false">SUM(E94:E129)/COUNT(E94:E129)</f>
        <v>1041.40972222222</v>
      </c>
    </row>
    <row r="95" customFormat="false" ht="12.8" hidden="false" customHeight="false" outlineLevel="0" collapsed="false">
      <c r="A95" s="3" t="n">
        <v>42675</v>
      </c>
      <c r="B95" s="4" t="n">
        <f aca="false">YEAR(A95)</f>
        <v>2016</v>
      </c>
      <c r="C95" s="4" t="n">
        <f aca="false">MONTH(A95)</f>
        <v>11</v>
      </c>
      <c r="D95" s="4" t="str">
        <f aca="false">B95&amp;C95</f>
        <v>201611</v>
      </c>
      <c r="E95" s="1" t="n">
        <v>1107.79</v>
      </c>
      <c r="F95" s="1" t="n">
        <v>1163.32</v>
      </c>
      <c r="G95" s="1" t="n">
        <v>1189.15</v>
      </c>
      <c r="H95" s="1" t="n">
        <v>1105.23</v>
      </c>
      <c r="J95" s="8"/>
      <c r="K95" s="1" t="n">
        <f aca="false">SUM(E95:E130)/COUNT(E95:E130)</f>
        <v>1035.34277777778</v>
      </c>
    </row>
    <row r="96" customFormat="false" ht="12.8" hidden="false" customHeight="false" outlineLevel="0" collapsed="false">
      <c r="A96" s="3" t="n">
        <v>42644</v>
      </c>
      <c r="B96" s="4" t="n">
        <f aca="false">YEAR(A96)</f>
        <v>2016</v>
      </c>
      <c r="C96" s="4" t="n">
        <f aca="false">MONTH(A96)</f>
        <v>10</v>
      </c>
      <c r="D96" s="4" t="str">
        <f aca="false">B96&amp;C96</f>
        <v>201610</v>
      </c>
      <c r="E96" s="1" t="n">
        <v>1162.96</v>
      </c>
      <c r="F96" s="1" t="n">
        <v>1171.19</v>
      </c>
      <c r="G96" s="1" t="n">
        <v>1175.09</v>
      </c>
      <c r="H96" s="1" t="n">
        <v>1113.06</v>
      </c>
      <c r="J96" s="8"/>
      <c r="K96" s="1" t="n">
        <f aca="false">SUM(E96:E131)/COUNT(E96:E131)</f>
        <v>1030.16888888889</v>
      </c>
    </row>
    <row r="97" customFormat="false" ht="12.8" hidden="false" customHeight="false" outlineLevel="0" collapsed="false">
      <c r="A97" s="3" t="n">
        <v>42614</v>
      </c>
      <c r="B97" s="4" t="n">
        <f aca="false">YEAR(A97)</f>
        <v>2016</v>
      </c>
      <c r="C97" s="4" t="n">
        <f aca="false">MONTH(A97)</f>
        <v>9</v>
      </c>
      <c r="D97" s="4" t="str">
        <f aca="false">B97&amp;C97</f>
        <v>20169</v>
      </c>
      <c r="E97" s="1" t="n">
        <v>1170.22</v>
      </c>
      <c r="F97" s="1" t="n">
        <v>1173.06</v>
      </c>
      <c r="G97" s="1" t="n">
        <v>1202.44</v>
      </c>
      <c r="H97" s="1" t="n">
        <v>1165.4</v>
      </c>
      <c r="J97" s="8"/>
      <c r="K97" s="1" t="n">
        <f aca="false">SUM(E97:E132)/COUNT(E97:E132)</f>
        <v>1024.91194444444</v>
      </c>
    </row>
    <row r="98" customFormat="false" ht="12.8" hidden="false" customHeight="false" outlineLevel="0" collapsed="false">
      <c r="A98" s="3" t="n">
        <v>42583</v>
      </c>
      <c r="B98" s="4" t="n">
        <f aca="false">YEAR(A98)</f>
        <v>2016</v>
      </c>
      <c r="C98" s="4" t="n">
        <f aca="false">MONTH(A98)</f>
        <v>8</v>
      </c>
      <c r="D98" s="4" t="str">
        <f aca="false">B98&amp;C98</f>
        <v>20168</v>
      </c>
      <c r="E98" s="1" t="n">
        <v>1172.22</v>
      </c>
      <c r="F98" s="1" t="n">
        <v>1208.65</v>
      </c>
      <c r="G98" s="1" t="n">
        <v>1225.77</v>
      </c>
      <c r="H98" s="1" t="n">
        <v>1167.64</v>
      </c>
      <c r="J98" s="8"/>
      <c r="K98" s="1" t="n">
        <f aca="false">SUM(E98:E133)/COUNT(E98:E133)</f>
        <v>1019.65888888889</v>
      </c>
    </row>
    <row r="99" customFormat="false" ht="12.8" hidden="false" customHeight="false" outlineLevel="0" collapsed="false">
      <c r="A99" s="3" t="n">
        <v>42552</v>
      </c>
      <c r="B99" s="4" t="n">
        <f aca="false">YEAR(A99)</f>
        <v>2016</v>
      </c>
      <c r="C99" s="4" t="n">
        <f aca="false">MONTH(A99)</f>
        <v>7</v>
      </c>
      <c r="D99" s="4" t="str">
        <f aca="false">B99&amp;C99</f>
        <v>20167</v>
      </c>
      <c r="E99" s="1" t="n">
        <v>1208.38</v>
      </c>
      <c r="F99" s="1" t="n">
        <v>1190.56</v>
      </c>
      <c r="G99" s="1" t="n">
        <v>1244.78</v>
      </c>
      <c r="H99" s="1" t="n">
        <v>1185.06</v>
      </c>
      <c r="J99" s="8"/>
      <c r="K99" s="1" t="n">
        <f aca="false">SUM(E99:E134)/COUNT(E99:E134)</f>
        <v>1016.41666666667</v>
      </c>
    </row>
    <row r="100" customFormat="false" ht="12.8" hidden="false" customHeight="false" outlineLevel="0" collapsed="false">
      <c r="A100" s="3" t="n">
        <v>42522</v>
      </c>
      <c r="B100" s="4" t="n">
        <f aca="false">YEAR(A100)</f>
        <v>2016</v>
      </c>
      <c r="C100" s="4" t="n">
        <f aca="false">MONTH(A100)</f>
        <v>6</v>
      </c>
      <c r="D100" s="4" t="str">
        <f aca="false">B100&amp;C100</f>
        <v>20166</v>
      </c>
      <c r="E100" s="1" t="n">
        <v>1190.04</v>
      </c>
      <c r="F100" s="1" t="n">
        <v>1091.67</v>
      </c>
      <c r="G100" s="1" t="n">
        <v>1244.94</v>
      </c>
      <c r="H100" s="1" t="n">
        <v>1080.26</v>
      </c>
      <c r="J100" s="8"/>
      <c r="K100" s="1" t="n">
        <f aca="false">SUM(E100:E135)/COUNT(E100:E135)</f>
        <v>1010.45388888889</v>
      </c>
    </row>
    <row r="101" customFormat="false" ht="12.8" hidden="false" customHeight="false" outlineLevel="0" collapsed="false">
      <c r="A101" s="3" t="n">
        <v>42491</v>
      </c>
      <c r="B101" s="4" t="n">
        <f aca="false">YEAR(A101)</f>
        <v>2016</v>
      </c>
      <c r="C101" s="4" t="n">
        <f aca="false">MONTH(A101)</f>
        <v>5</v>
      </c>
      <c r="D101" s="4" t="str">
        <f aca="false">B101&amp;C101</f>
        <v>20165</v>
      </c>
      <c r="E101" s="1" t="n">
        <v>1090.88</v>
      </c>
      <c r="F101" s="1" t="n">
        <v>1130.31</v>
      </c>
      <c r="G101" s="1" t="n">
        <v>1136.98</v>
      </c>
      <c r="H101" s="1" t="n">
        <v>1080.28</v>
      </c>
      <c r="J101" s="8"/>
      <c r="K101" s="1" t="n">
        <f aca="false">SUM(E101:E136)/COUNT(E101:E136)</f>
        <v>1003.72194444444</v>
      </c>
    </row>
    <row r="102" customFormat="false" ht="12.8" hidden="false" customHeight="false" outlineLevel="0" collapsed="false">
      <c r="A102" s="3" t="n">
        <v>42461</v>
      </c>
      <c r="B102" s="4" t="n">
        <f aca="false">YEAR(A102)</f>
        <v>2016</v>
      </c>
      <c r="C102" s="4" t="n">
        <f aca="false">MONTH(A102)</f>
        <v>4</v>
      </c>
      <c r="D102" s="4" t="str">
        <f aca="false">B102&amp;C102</f>
        <v>20164</v>
      </c>
      <c r="E102" s="1" t="n">
        <v>1128.78</v>
      </c>
      <c r="F102" s="1" t="n">
        <v>1083.17</v>
      </c>
      <c r="G102" s="1" t="n">
        <v>1132.67</v>
      </c>
      <c r="H102" s="1" t="n">
        <v>1064.66</v>
      </c>
      <c r="J102" s="8"/>
      <c r="K102" s="1" t="n">
        <f aca="false">SUM(E102:E137)/COUNT(E102:E137)</f>
        <v>1003.04138888889</v>
      </c>
    </row>
    <row r="103" customFormat="false" ht="12.8" hidden="false" customHeight="false" outlineLevel="0" collapsed="false">
      <c r="A103" s="3" t="n">
        <v>42430</v>
      </c>
      <c r="B103" s="4" t="n">
        <f aca="false">YEAR(A103)</f>
        <v>2016</v>
      </c>
      <c r="C103" s="4" t="n">
        <f aca="false">MONTH(A103)</f>
        <v>3</v>
      </c>
      <c r="D103" s="4" t="str">
        <f aca="false">B103&amp;C103</f>
        <v>20163</v>
      </c>
      <c r="E103" s="1" t="n">
        <v>1082.37</v>
      </c>
      <c r="F103" s="1" t="n">
        <v>1139.35</v>
      </c>
      <c r="G103" s="1" t="n">
        <v>1164.72</v>
      </c>
      <c r="H103" s="1" t="n">
        <v>1078.78</v>
      </c>
      <c r="J103" s="8"/>
      <c r="K103" s="1" t="n">
        <f aca="false">SUM(E103:E138)/COUNT(E103:E138)</f>
        <v>1002.82416666667</v>
      </c>
    </row>
    <row r="104" customFormat="false" ht="12.8" hidden="false" customHeight="false" outlineLevel="0" collapsed="false">
      <c r="A104" s="3" t="n">
        <v>42401</v>
      </c>
      <c r="B104" s="4" t="n">
        <f aca="false">YEAR(A104)</f>
        <v>2016</v>
      </c>
      <c r="C104" s="4" t="n">
        <f aca="false">MONTH(A104)</f>
        <v>2</v>
      </c>
      <c r="D104" s="4" t="str">
        <f aca="false">B104&amp;C104</f>
        <v>20162</v>
      </c>
      <c r="E104" s="1" t="n">
        <v>1138.67</v>
      </c>
      <c r="F104" s="1" t="n">
        <v>1032.07</v>
      </c>
      <c r="G104" s="1" t="n">
        <v>1141.41</v>
      </c>
      <c r="H104" s="1" t="n">
        <v>1023.58</v>
      </c>
      <c r="J104" s="8"/>
      <c r="K104" s="1" t="n">
        <f aca="false">SUM(E104:E139)/COUNT(E104:E139)</f>
        <v>1007.36388888889</v>
      </c>
    </row>
    <row r="105" customFormat="false" ht="12.8" hidden="false" customHeight="false" outlineLevel="0" collapsed="false">
      <c r="A105" s="3" t="n">
        <v>42370</v>
      </c>
      <c r="B105" s="4" t="n">
        <f aca="false">YEAR(A105)</f>
        <v>2016</v>
      </c>
      <c r="C105" s="4" t="n">
        <f aca="false">MONTH(A105)</f>
        <v>1</v>
      </c>
      <c r="D105" s="4" t="str">
        <f aca="false">B105&amp;C105</f>
        <v>20161</v>
      </c>
      <c r="E105" s="1" t="n">
        <v>1031.13</v>
      </c>
      <c r="F105" s="1" t="n">
        <v>976.8</v>
      </c>
      <c r="G105" s="1" t="n">
        <v>1035.59</v>
      </c>
      <c r="H105" s="1" t="n">
        <v>974.64</v>
      </c>
      <c r="J105" s="8"/>
      <c r="K105" s="1" t="n">
        <f aca="false">SUM(E105:E140)/COUNT(E105:E140)</f>
        <v>1009.30694444444</v>
      </c>
    </row>
    <row r="106" customFormat="false" ht="12.8" hidden="false" customHeight="false" outlineLevel="0" collapsed="false">
      <c r="A106" s="3" t="n">
        <v>42339</v>
      </c>
      <c r="B106" s="4" t="n">
        <f aca="false">YEAR(A106)</f>
        <v>2015</v>
      </c>
      <c r="C106" s="4" t="n">
        <f aca="false">MONTH(A106)</f>
        <v>12</v>
      </c>
      <c r="D106" s="4" t="str">
        <f aca="false">B106&amp;C106</f>
        <v>201512</v>
      </c>
      <c r="E106" s="1" t="n">
        <v>976.25</v>
      </c>
      <c r="F106" s="1" t="n">
        <v>1007.53</v>
      </c>
      <c r="G106" s="1" t="n">
        <v>1015.39</v>
      </c>
      <c r="H106" s="1" t="n">
        <v>961.38</v>
      </c>
      <c r="J106" s="8"/>
      <c r="K106" s="1" t="n">
        <f aca="false">SUM(E106:E141)/COUNT(E106:E141)</f>
        <v>1014.67583333333</v>
      </c>
    </row>
    <row r="107" customFormat="false" ht="12.8" hidden="false" customHeight="false" outlineLevel="0" collapsed="false">
      <c r="A107" s="3" t="n">
        <v>42309</v>
      </c>
      <c r="B107" s="4" t="n">
        <f aca="false">YEAR(A107)</f>
        <v>2015</v>
      </c>
      <c r="C107" s="4" t="n">
        <f aca="false">MONTH(A107)</f>
        <v>11</v>
      </c>
      <c r="D107" s="4" t="str">
        <f aca="false">B107&amp;C107</f>
        <v>201511</v>
      </c>
      <c r="E107" s="1" t="n">
        <v>1007.34</v>
      </c>
      <c r="F107" s="1" t="n">
        <v>1035.94</v>
      </c>
      <c r="G107" s="1" t="n">
        <v>1036.21</v>
      </c>
      <c r="H107" s="1" t="n">
        <v>995.07</v>
      </c>
      <c r="J107" s="8"/>
      <c r="K107" s="1" t="n">
        <f aca="false">SUM(E107:E142)/COUNT(E107:E142)</f>
        <v>1022.78194444444</v>
      </c>
    </row>
    <row r="108" customFormat="false" ht="12.8" hidden="false" customHeight="false" outlineLevel="0" collapsed="false">
      <c r="A108" s="3" t="n">
        <v>42278</v>
      </c>
      <c r="B108" s="4" t="n">
        <f aca="false">YEAR(A108)</f>
        <v>2015</v>
      </c>
      <c r="C108" s="4" t="n">
        <f aca="false">MONTH(A108)</f>
        <v>10</v>
      </c>
      <c r="D108" s="4" t="str">
        <f aca="false">B108&amp;C108</f>
        <v>201510</v>
      </c>
      <c r="E108" s="1" t="n">
        <v>1037.62</v>
      </c>
      <c r="F108" s="1" t="n">
        <v>997.59</v>
      </c>
      <c r="G108" s="1" t="n">
        <v>1069.48</v>
      </c>
      <c r="H108" s="1" t="n">
        <v>986.52</v>
      </c>
      <c r="J108" s="8"/>
      <c r="K108" s="1" t="n">
        <f aca="false">SUM(E108:E143)/COUNT(E108:E143)</f>
        <v>1031.42166666667</v>
      </c>
    </row>
    <row r="109" customFormat="false" ht="12.8" hidden="false" customHeight="false" outlineLevel="0" collapsed="false">
      <c r="A109" s="3" t="n">
        <v>42248</v>
      </c>
      <c r="B109" s="4" t="n">
        <f aca="false">YEAR(A109)</f>
        <v>2015</v>
      </c>
      <c r="C109" s="4" t="n">
        <f aca="false">MONTH(A109)</f>
        <v>9</v>
      </c>
      <c r="D109" s="4" t="str">
        <f aca="false">B109&amp;C109</f>
        <v>20159</v>
      </c>
      <c r="E109" s="1" t="n">
        <v>997.1</v>
      </c>
      <c r="F109" s="1" t="n">
        <v>1012.45</v>
      </c>
      <c r="G109" s="1" t="n">
        <v>1033.51</v>
      </c>
      <c r="H109" s="1" t="n">
        <v>971.43</v>
      </c>
      <c r="J109" s="8"/>
      <c r="K109" s="1" t="n">
        <f aca="false">SUM(E109:E144)/COUNT(E109:E144)</f>
        <v>1039.45722222222</v>
      </c>
    </row>
    <row r="110" customFormat="false" ht="12.8" hidden="false" customHeight="false" outlineLevel="0" collapsed="false">
      <c r="A110" s="3" t="n">
        <v>42217</v>
      </c>
      <c r="B110" s="4" t="n">
        <f aca="false">YEAR(A110)</f>
        <v>2015</v>
      </c>
      <c r="C110" s="4" t="n">
        <f aca="false">MONTH(A110)</f>
        <v>8</v>
      </c>
      <c r="D110" s="4" t="str">
        <f aca="false">B110&amp;C110</f>
        <v>20158</v>
      </c>
      <c r="E110" s="1" t="n">
        <v>1011.45</v>
      </c>
      <c r="F110" s="1" t="n">
        <v>998.82</v>
      </c>
      <c r="G110" s="1" t="n">
        <v>1035.51</v>
      </c>
      <c r="H110" s="1" t="n">
        <v>979.27</v>
      </c>
      <c r="J110" s="8"/>
      <c r="K110" s="1" t="n">
        <f aca="false">SUM(E110:E145)/COUNT(E110:E145)</f>
        <v>1050.02138888889</v>
      </c>
    </row>
    <row r="111" customFormat="false" ht="12.8" hidden="false" customHeight="false" outlineLevel="0" collapsed="false">
      <c r="A111" s="3" t="n">
        <v>42186</v>
      </c>
      <c r="B111" s="4" t="n">
        <f aca="false">YEAR(A111)</f>
        <v>2015</v>
      </c>
      <c r="C111" s="4" t="n">
        <f aca="false">MONTH(A111)</f>
        <v>7</v>
      </c>
      <c r="D111" s="4" t="str">
        <f aca="false">B111&amp;C111</f>
        <v>20157</v>
      </c>
      <c r="E111" s="1" t="n">
        <v>996.81</v>
      </c>
      <c r="F111" s="1" t="n">
        <v>1051.53</v>
      </c>
      <c r="G111" s="1" t="n">
        <v>1068.17</v>
      </c>
      <c r="H111" s="1" t="n">
        <v>981.78</v>
      </c>
      <c r="J111" s="8"/>
      <c r="K111" s="1" t="n">
        <f aca="false">SUM(E111:E146)/COUNT(E111:E146)</f>
        <v>1059.24833333333</v>
      </c>
    </row>
    <row r="112" customFormat="false" ht="12.8" hidden="false" customHeight="false" outlineLevel="0" collapsed="false">
      <c r="A112" s="3" t="n">
        <v>42156</v>
      </c>
      <c r="B112" s="4" t="n">
        <f aca="false">YEAR(A112)</f>
        <v>2015</v>
      </c>
      <c r="C112" s="4" t="n">
        <f aca="false">MONTH(A112)</f>
        <v>6</v>
      </c>
      <c r="D112" s="4" t="str">
        <f aca="false">B112&amp;C112</f>
        <v>20156</v>
      </c>
      <c r="E112" s="1" t="n">
        <v>1051.52</v>
      </c>
      <c r="F112" s="1" t="n">
        <v>1083.6</v>
      </c>
      <c r="G112" s="1" t="n">
        <v>1102.58</v>
      </c>
      <c r="H112" s="1" t="n">
        <v>1037.09</v>
      </c>
      <c r="J112" s="8"/>
      <c r="K112" s="1" t="n">
        <f aca="false">SUM(E112:E147)/COUNT(E112:E147)</f>
        <v>1067.99305555556</v>
      </c>
    </row>
    <row r="113" customFormat="false" ht="12.8" hidden="false" customHeight="false" outlineLevel="0" collapsed="false">
      <c r="A113" s="3" t="n">
        <v>42125</v>
      </c>
      <c r="B113" s="4" t="n">
        <f aca="false">YEAR(A113)</f>
        <v>2015</v>
      </c>
      <c r="C113" s="4" t="n">
        <f aca="false">MONTH(A113)</f>
        <v>5</v>
      </c>
      <c r="D113" s="4" t="str">
        <f aca="false">B113&amp;C113</f>
        <v>20155</v>
      </c>
      <c r="E113" s="1" t="n">
        <v>1082.63</v>
      </c>
      <c r="F113" s="1" t="n">
        <v>1054.3</v>
      </c>
      <c r="G113" s="1" t="n">
        <v>1102.99</v>
      </c>
      <c r="H113" s="1" t="n">
        <v>1038.13</v>
      </c>
      <c r="J113" s="8"/>
      <c r="K113" s="1" t="n">
        <f aca="false">SUM(E113:E148)/COUNT(E113:E148)</f>
        <v>1073.84527777778</v>
      </c>
    </row>
    <row r="114" customFormat="false" ht="12.8" hidden="false" customHeight="false" outlineLevel="0" collapsed="false">
      <c r="A114" s="3" t="n">
        <v>42095</v>
      </c>
      <c r="B114" s="4" t="n">
        <f aca="false">YEAR(A114)</f>
        <v>2015</v>
      </c>
      <c r="C114" s="4" t="n">
        <f aca="false">MONTH(A114)</f>
        <v>4</v>
      </c>
      <c r="D114" s="4" t="str">
        <f aca="false">B114&amp;C114</f>
        <v>20154</v>
      </c>
      <c r="E114" s="1" t="n">
        <v>1054.56</v>
      </c>
      <c r="F114" s="1" t="n">
        <v>1102.86</v>
      </c>
      <c r="G114" s="1" t="n">
        <v>1143.32</v>
      </c>
      <c r="H114" s="1" t="n">
        <v>1050.79</v>
      </c>
      <c r="J114" s="8"/>
      <c r="K114" s="1" t="n">
        <f aca="false">SUM(E114:E149)/COUNT(E114:E149)</f>
        <v>1078.80222222222</v>
      </c>
    </row>
    <row r="115" customFormat="false" ht="12.8" hidden="false" customHeight="false" outlineLevel="0" collapsed="false">
      <c r="A115" s="3" t="n">
        <v>42064</v>
      </c>
      <c r="B115" s="4" t="n">
        <f aca="false">YEAR(A115)</f>
        <v>2015</v>
      </c>
      <c r="C115" s="4" t="n">
        <f aca="false">MONTH(A115)</f>
        <v>3</v>
      </c>
      <c r="D115" s="4" t="str">
        <f aca="false">B115&amp;C115</f>
        <v>20153</v>
      </c>
      <c r="E115" s="1" t="n">
        <v>1102.5</v>
      </c>
      <c r="F115" s="1" t="n">
        <v>1084.38</v>
      </c>
      <c r="G115" s="1" t="n">
        <v>1111.11</v>
      </c>
      <c r="H115" s="1" t="n">
        <v>1067.14</v>
      </c>
      <c r="J115" s="8"/>
      <c r="K115" s="1" t="n">
        <f aca="false">SUM(E115:E150)/COUNT(E115:E150)</f>
        <v>1084.41222222222</v>
      </c>
    </row>
    <row r="116" customFormat="false" ht="12.8" hidden="false" customHeight="false" outlineLevel="0" collapsed="false">
      <c r="A116" s="3" t="n">
        <v>42036</v>
      </c>
      <c r="B116" s="4" t="n">
        <f aca="false">YEAR(A116)</f>
        <v>2015</v>
      </c>
      <c r="C116" s="4" t="n">
        <f aca="false">MONTH(A116)</f>
        <v>2</v>
      </c>
      <c r="D116" s="4" t="str">
        <f aca="false">B116&amp;C116</f>
        <v>20152</v>
      </c>
      <c r="E116" s="1" t="n">
        <v>1083.05</v>
      </c>
      <c r="F116" s="1" t="n">
        <v>1137.56</v>
      </c>
      <c r="G116" s="1" t="n">
        <v>1138.01</v>
      </c>
      <c r="H116" s="1" t="n">
        <v>1050.02</v>
      </c>
      <c r="J116" s="8"/>
      <c r="K116" s="1" t="n">
        <f aca="false">SUM(E116:E151)/COUNT(E116:E151)</f>
        <v>1088.51277777778</v>
      </c>
    </row>
    <row r="117" customFormat="false" ht="12.8" hidden="false" customHeight="false" outlineLevel="0" collapsed="false">
      <c r="A117" s="3" t="n">
        <v>42005</v>
      </c>
      <c r="B117" s="4" t="n">
        <f aca="false">YEAR(A117)</f>
        <v>2015</v>
      </c>
      <c r="C117" s="4" t="n">
        <f aca="false">MONTH(A117)</f>
        <v>1</v>
      </c>
      <c r="D117" s="4" t="str">
        <f aca="false">B117&amp;C117</f>
        <v>20151</v>
      </c>
      <c r="E117" s="1" t="n">
        <v>1136.73</v>
      </c>
      <c r="F117" s="1" t="n">
        <v>978.72</v>
      </c>
      <c r="G117" s="1" t="n">
        <v>1168.39</v>
      </c>
      <c r="H117" s="1" t="n">
        <v>971.09</v>
      </c>
      <c r="J117" s="8"/>
      <c r="K117" s="1" t="n">
        <f aca="false">SUM(E117:E152)/COUNT(E117:E152)</f>
        <v>1093.73888888889</v>
      </c>
    </row>
    <row r="118" customFormat="false" ht="12.8" hidden="false" customHeight="false" outlineLevel="0" collapsed="false">
      <c r="A118" s="3" t="n">
        <v>41974</v>
      </c>
      <c r="B118" s="4" t="n">
        <f aca="false">YEAR(A118)</f>
        <v>2014</v>
      </c>
      <c r="C118" s="4" t="n">
        <f aca="false">MONTH(A118)</f>
        <v>12</v>
      </c>
      <c r="D118" s="4" t="str">
        <f aca="false">B118&amp;C118</f>
        <v>201412</v>
      </c>
      <c r="E118" s="1" t="n">
        <v>978.26</v>
      </c>
      <c r="F118" s="1" t="n">
        <v>937.92</v>
      </c>
      <c r="G118" s="1" t="n">
        <v>999.59</v>
      </c>
      <c r="H118" s="1" t="n">
        <v>919.2</v>
      </c>
      <c r="J118" s="8"/>
      <c r="K118" s="1" t="n">
        <f aca="false">SUM(E118:E153)/COUNT(E118:E153)</f>
        <v>1099.09166666667</v>
      </c>
    </row>
    <row r="119" customFormat="false" ht="12.8" hidden="false" customHeight="false" outlineLevel="0" collapsed="false">
      <c r="A119" s="3" t="n">
        <v>41944</v>
      </c>
      <c r="B119" s="4" t="n">
        <f aca="false">YEAR(A119)</f>
        <v>2014</v>
      </c>
      <c r="C119" s="4" t="n">
        <f aca="false">MONTH(A119)</f>
        <v>11</v>
      </c>
      <c r="D119" s="4" t="str">
        <f aca="false">B119&amp;C119</f>
        <v>201411</v>
      </c>
      <c r="E119" s="1" t="n">
        <v>937.08</v>
      </c>
      <c r="F119" s="1" t="n">
        <v>938.02</v>
      </c>
      <c r="G119" s="1" t="n">
        <v>973.7</v>
      </c>
      <c r="H119" s="1" t="n">
        <v>911.43</v>
      </c>
      <c r="J119" s="8"/>
      <c r="K119" s="1" t="n">
        <f aca="false">SUM(E119:E154)/COUNT(E119:E154)</f>
        <v>1102.544</v>
      </c>
    </row>
    <row r="120" customFormat="false" ht="12.8" hidden="false" customHeight="false" outlineLevel="0" collapsed="false">
      <c r="A120" s="3" t="n">
        <v>41913</v>
      </c>
      <c r="B120" s="4" t="n">
        <f aca="false">YEAR(A120)</f>
        <v>2014</v>
      </c>
      <c r="C120" s="4" t="n">
        <f aca="false">MONTH(A120)</f>
        <v>10</v>
      </c>
      <c r="D120" s="4" t="str">
        <f aca="false">B120&amp;C120</f>
        <v>201410</v>
      </c>
      <c r="E120" s="1" t="n">
        <v>936.45</v>
      </c>
      <c r="F120" s="1" t="n">
        <v>956.46</v>
      </c>
      <c r="G120" s="1" t="n">
        <v>985.4</v>
      </c>
      <c r="H120" s="1" t="n">
        <v>925.74</v>
      </c>
      <c r="J120" s="8"/>
      <c r="K120" s="1" t="n">
        <f aca="false">SUM(E120:E155)/COUNT(E120:E155)</f>
        <v>1107.41058823529</v>
      </c>
    </row>
    <row r="121" customFormat="false" ht="12.8" hidden="false" customHeight="false" outlineLevel="0" collapsed="false">
      <c r="A121" s="3" t="n">
        <v>41883</v>
      </c>
      <c r="B121" s="4" t="n">
        <f aca="false">YEAR(A121)</f>
        <v>2014</v>
      </c>
      <c r="C121" s="4" t="n">
        <f aca="false">MONTH(A121)</f>
        <v>9</v>
      </c>
      <c r="D121" s="4" t="str">
        <f aca="false">B121&amp;C121</f>
        <v>20149</v>
      </c>
      <c r="E121" s="1" t="n">
        <v>956.11</v>
      </c>
      <c r="F121" s="1" t="n">
        <v>980.09</v>
      </c>
      <c r="G121" s="1" t="n">
        <v>983.1</v>
      </c>
      <c r="H121" s="1" t="n">
        <v>940.84</v>
      </c>
      <c r="J121" s="8"/>
      <c r="K121" s="1" t="n">
        <f aca="false">SUM(E121:E156)/COUNT(E121:E156)</f>
        <v>1112.59121212121</v>
      </c>
    </row>
    <row r="122" customFormat="false" ht="12.8" hidden="false" customHeight="false" outlineLevel="0" collapsed="false">
      <c r="A122" s="3" t="n">
        <v>41852</v>
      </c>
      <c r="B122" s="4" t="n">
        <f aca="false">YEAR(A122)</f>
        <v>2014</v>
      </c>
      <c r="C122" s="4" t="n">
        <f aca="false">MONTH(A122)</f>
        <v>8</v>
      </c>
      <c r="D122" s="4" t="str">
        <f aca="false">B122&amp;C122</f>
        <v>20148</v>
      </c>
      <c r="E122" s="1" t="n">
        <v>979.88</v>
      </c>
      <c r="F122" s="1" t="n">
        <v>957.97</v>
      </c>
      <c r="G122" s="1" t="n">
        <v>988.84</v>
      </c>
      <c r="H122" s="1" t="n">
        <v>955.96</v>
      </c>
      <c r="J122" s="8"/>
      <c r="K122" s="1" t="n">
        <f aca="false">SUM(E122:E157)/COUNT(E122:E157)</f>
        <v>1117.48125</v>
      </c>
    </row>
    <row r="123" customFormat="false" ht="12.8" hidden="false" customHeight="false" outlineLevel="0" collapsed="false">
      <c r="A123" s="3" t="n">
        <v>41821</v>
      </c>
      <c r="B123" s="4" t="n">
        <f aca="false">YEAR(A123)</f>
        <v>2014</v>
      </c>
      <c r="C123" s="4" t="n">
        <f aca="false">MONTH(A123)</f>
        <v>7</v>
      </c>
      <c r="D123" s="4" t="str">
        <f aca="false">B123&amp;C123</f>
        <v>20147</v>
      </c>
      <c r="E123" s="1" t="n">
        <v>957.65</v>
      </c>
      <c r="F123" s="1" t="n">
        <v>969.36</v>
      </c>
      <c r="G123" s="1" t="n">
        <v>988.7</v>
      </c>
      <c r="H123" s="1" t="n">
        <v>952.31</v>
      </c>
      <c r="J123" s="8"/>
      <c r="K123" s="1" t="n">
        <f aca="false">SUM(E123:E158)/COUNT(E123:E158)</f>
        <v>1121.92</v>
      </c>
    </row>
    <row r="124" customFormat="false" ht="12.8" hidden="false" customHeight="false" outlineLevel="0" collapsed="false">
      <c r="A124" s="3" t="n">
        <v>41791</v>
      </c>
      <c r="B124" s="4" t="n">
        <f aca="false">YEAR(A124)</f>
        <v>2014</v>
      </c>
      <c r="C124" s="4" t="n">
        <f aca="false">MONTH(A124)</f>
        <v>6</v>
      </c>
      <c r="D124" s="4" t="str">
        <f aca="false">B124&amp;C124</f>
        <v>20146</v>
      </c>
      <c r="E124" s="1" t="n">
        <v>969.11</v>
      </c>
      <c r="F124" s="1" t="n">
        <v>917.47</v>
      </c>
      <c r="G124" s="1" t="n">
        <v>973.66</v>
      </c>
      <c r="H124" s="1" t="n">
        <v>910.34</v>
      </c>
      <c r="J124" s="8"/>
      <c r="K124" s="1" t="n">
        <f aca="false">SUM(E124:E159)/COUNT(E124:E159)</f>
        <v>1127.39566666667</v>
      </c>
    </row>
    <row r="125" customFormat="false" ht="12.8" hidden="false" customHeight="false" outlineLevel="0" collapsed="false">
      <c r="A125" s="3" t="n">
        <v>41760</v>
      </c>
      <c r="B125" s="4" t="n">
        <f aca="false">YEAR(A125)</f>
        <v>2014</v>
      </c>
      <c r="C125" s="4" t="n">
        <f aca="false">MONTH(A125)</f>
        <v>5</v>
      </c>
      <c r="D125" s="4" t="str">
        <f aca="false">B125&amp;C125</f>
        <v>20145</v>
      </c>
      <c r="E125" s="1" t="n">
        <v>916.45</v>
      </c>
      <c r="F125" s="1" t="n">
        <v>931.35</v>
      </c>
      <c r="G125" s="1" t="n">
        <v>956.59</v>
      </c>
      <c r="H125" s="1" t="n">
        <v>910.47</v>
      </c>
      <c r="J125" s="8"/>
      <c r="K125" s="1" t="n">
        <f aca="false">SUM(E125:E160)/COUNT(E125:E160)</f>
        <v>1132.85379310345</v>
      </c>
    </row>
    <row r="126" customFormat="false" ht="12.8" hidden="false" customHeight="false" outlineLevel="0" collapsed="false">
      <c r="A126" s="3" t="n">
        <v>41730</v>
      </c>
      <c r="B126" s="4" t="n">
        <f aca="false">YEAR(A126)</f>
        <v>2014</v>
      </c>
      <c r="C126" s="4" t="n">
        <f aca="false">MONTH(A126)</f>
        <v>4</v>
      </c>
      <c r="D126" s="4" t="str">
        <f aca="false">B126&amp;C126</f>
        <v>20144</v>
      </c>
      <c r="E126" s="1" t="n">
        <v>930.93</v>
      </c>
      <c r="F126" s="1" t="n">
        <v>932.49</v>
      </c>
      <c r="G126" s="1" t="n">
        <v>963.72</v>
      </c>
      <c r="H126" s="1" t="n">
        <v>917.76</v>
      </c>
      <c r="J126" s="8"/>
      <c r="K126" s="1" t="n">
        <f aca="false">SUM(E126:E161)/COUNT(E126:E161)</f>
        <v>1140.5825</v>
      </c>
    </row>
    <row r="127" customFormat="false" ht="12.8" hidden="false" customHeight="false" outlineLevel="0" collapsed="false">
      <c r="A127" s="3" t="n">
        <v>41699</v>
      </c>
      <c r="B127" s="4" t="n">
        <f aca="false">YEAR(A127)</f>
        <v>2014</v>
      </c>
      <c r="C127" s="4" t="n">
        <f aca="false">MONTH(A127)</f>
        <v>3</v>
      </c>
      <c r="D127" s="4" t="str">
        <f aca="false">B127&amp;C127</f>
        <v>20143</v>
      </c>
      <c r="E127" s="1" t="n">
        <v>931.88</v>
      </c>
      <c r="F127" s="1" t="n">
        <v>964.61</v>
      </c>
      <c r="G127" s="1" t="n">
        <v>1001.22</v>
      </c>
      <c r="H127" s="1" t="n">
        <v>930.57</v>
      </c>
      <c r="J127" s="8"/>
      <c r="K127" s="1" t="n">
        <f aca="false">SUM(E127:E162)/COUNT(E127:E162)</f>
        <v>1148.34740740741</v>
      </c>
    </row>
    <row r="128" customFormat="false" ht="12.8" hidden="false" customHeight="false" outlineLevel="0" collapsed="false">
      <c r="A128" s="3" t="n">
        <v>41671</v>
      </c>
      <c r="B128" s="4" t="n">
        <f aca="false">YEAR(A128)</f>
        <v>2014</v>
      </c>
      <c r="C128" s="4" t="n">
        <f aca="false">MONTH(A128)</f>
        <v>2</v>
      </c>
      <c r="D128" s="4" t="str">
        <f aca="false">B128&amp;C128</f>
        <v>20142</v>
      </c>
      <c r="E128" s="1" t="n">
        <v>959.41</v>
      </c>
      <c r="F128" s="1" t="n">
        <v>923.33</v>
      </c>
      <c r="G128" s="1" t="n">
        <v>979.22</v>
      </c>
      <c r="H128" s="1" t="n">
        <v>919.83</v>
      </c>
      <c r="J128" s="8"/>
      <c r="K128" s="1" t="n">
        <f aca="false">SUM(E128:E163)/COUNT(E128:E163)</f>
        <v>1156.67307692308</v>
      </c>
    </row>
    <row r="129" customFormat="false" ht="12.8" hidden="false" customHeight="false" outlineLevel="0" collapsed="false">
      <c r="A129" s="3" t="n">
        <v>41640</v>
      </c>
      <c r="B129" s="4" t="n">
        <f aca="false">YEAR(A129)</f>
        <v>2014</v>
      </c>
      <c r="C129" s="4" t="n">
        <f aca="false">MONTH(A129)</f>
        <v>1</v>
      </c>
      <c r="D129" s="4" t="str">
        <f aca="false">B129&amp;C129</f>
        <v>20141</v>
      </c>
      <c r="E129" s="1" t="n">
        <v>921.89</v>
      </c>
      <c r="F129" s="1" t="n">
        <v>876.51</v>
      </c>
      <c r="G129" s="1" t="n">
        <v>933.89</v>
      </c>
      <c r="H129" s="1" t="n">
        <v>874.16</v>
      </c>
      <c r="J129" s="8"/>
      <c r="K129" s="1" t="n">
        <f aca="false">SUM(E129:E164)/COUNT(E129:E164)</f>
        <v>1164.5636</v>
      </c>
    </row>
    <row r="130" customFormat="false" ht="12.8" hidden="false" customHeight="false" outlineLevel="0" collapsed="false">
      <c r="A130" s="3" t="n">
        <v>41609</v>
      </c>
      <c r="B130" s="4" t="n">
        <f aca="false">YEAR(A130)</f>
        <v>2013</v>
      </c>
      <c r="C130" s="4" t="n">
        <f aca="false">MONTH(A130)</f>
        <v>12</v>
      </c>
      <c r="D130" s="4" t="str">
        <f aca="false">B130&amp;C130</f>
        <v>201312</v>
      </c>
      <c r="E130" s="1" t="n">
        <v>876.24</v>
      </c>
      <c r="F130" s="1" t="n">
        <v>921.83</v>
      </c>
      <c r="G130" s="1" t="n">
        <v>921.97</v>
      </c>
      <c r="H130" s="1" t="n">
        <v>859.35</v>
      </c>
      <c r="J130" s="8"/>
      <c r="K130" s="1" t="n">
        <f aca="false">SUM(E130:E165)/COUNT(E130:E165)</f>
        <v>1174.675</v>
      </c>
    </row>
    <row r="131" customFormat="false" ht="12.8" hidden="false" customHeight="false" outlineLevel="0" collapsed="false">
      <c r="A131" s="3" t="n">
        <v>41579</v>
      </c>
      <c r="B131" s="4" t="n">
        <f aca="false">YEAR(A131)</f>
        <v>2013</v>
      </c>
      <c r="C131" s="4" t="n">
        <f aca="false">MONTH(A131)</f>
        <v>11</v>
      </c>
      <c r="D131" s="4" t="str">
        <f aca="false">B131&amp;C131</f>
        <v>201311</v>
      </c>
      <c r="E131" s="1" t="n">
        <v>921.53</v>
      </c>
      <c r="F131" s="1" t="n">
        <v>974.49</v>
      </c>
      <c r="G131" s="1" t="n">
        <v>991.91</v>
      </c>
      <c r="H131" s="1" t="n">
        <v>907.72</v>
      </c>
      <c r="J131" s="8"/>
      <c r="K131" s="1" t="n">
        <f aca="false">SUM(E131:E166)/COUNT(E131:E166)</f>
        <v>1187.65043478261</v>
      </c>
    </row>
    <row r="132" customFormat="false" ht="12.8" hidden="false" customHeight="false" outlineLevel="0" collapsed="false">
      <c r="A132" s="3" t="n">
        <v>41548</v>
      </c>
      <c r="B132" s="4" t="n">
        <f aca="false">YEAR(A132)</f>
        <v>2013</v>
      </c>
      <c r="C132" s="4" t="n">
        <f aca="false">MONTH(A132)</f>
        <v>10</v>
      </c>
      <c r="D132" s="4" t="str">
        <f aca="false">B132&amp;C132</f>
        <v>201310</v>
      </c>
      <c r="E132" s="1" t="n">
        <v>973.71</v>
      </c>
      <c r="F132" s="1" t="n">
        <v>981.73</v>
      </c>
      <c r="G132" s="1" t="n">
        <v>987.95</v>
      </c>
      <c r="H132" s="1" t="n">
        <v>926.93</v>
      </c>
      <c r="J132" s="8"/>
      <c r="K132" s="1" t="n">
        <f aca="false">SUM(E132:E167)/COUNT(E132:E167)</f>
        <v>1199.74681818182</v>
      </c>
    </row>
    <row r="133" customFormat="false" ht="12.8" hidden="false" customHeight="false" outlineLevel="0" collapsed="false">
      <c r="A133" s="3" t="n">
        <v>41518</v>
      </c>
      <c r="B133" s="4" t="n">
        <f aca="false">YEAR(A133)</f>
        <v>2013</v>
      </c>
      <c r="C133" s="4" t="n">
        <f aca="false">MONTH(A133)</f>
        <v>9</v>
      </c>
      <c r="D133" s="4" t="str">
        <f aca="false">B133&amp;C133</f>
        <v>20139</v>
      </c>
      <c r="E133" s="1" t="n">
        <v>981.11</v>
      </c>
      <c r="F133" s="1" t="n">
        <v>1056.33</v>
      </c>
      <c r="G133" s="1" t="n">
        <v>1075.35</v>
      </c>
      <c r="H133" s="1" t="n">
        <v>967.74</v>
      </c>
      <c r="J133" s="8"/>
      <c r="K133" s="1" t="n">
        <f aca="false">SUM(E133:E168)/COUNT(E133:E168)</f>
        <v>1210.51047619048</v>
      </c>
    </row>
    <row r="134" customFormat="false" ht="12.8" hidden="false" customHeight="false" outlineLevel="0" collapsed="false">
      <c r="A134" s="3" t="n">
        <v>41487</v>
      </c>
      <c r="B134" s="4" t="n">
        <f aca="false">YEAR(A134)</f>
        <v>2013</v>
      </c>
      <c r="C134" s="4" t="n">
        <f aca="false">MONTH(A134)</f>
        <v>8</v>
      </c>
      <c r="D134" s="4" t="str">
        <f aca="false">B134&amp;C134</f>
        <v>20138</v>
      </c>
      <c r="E134" s="1" t="n">
        <v>1055.5</v>
      </c>
      <c r="F134" s="1" t="n">
        <v>994.82</v>
      </c>
      <c r="G134" s="1" t="n">
        <v>1071.99</v>
      </c>
      <c r="H134" s="1" t="n">
        <v>957.59</v>
      </c>
      <c r="J134" s="8"/>
      <c r="K134" s="1" t="n">
        <f aca="false">SUM(E134:E169)/COUNT(E134:E169)</f>
        <v>1221.9805</v>
      </c>
    </row>
    <row r="135" customFormat="false" ht="12.8" hidden="false" customHeight="false" outlineLevel="0" collapsed="false">
      <c r="A135" s="3" t="n">
        <v>41456</v>
      </c>
      <c r="B135" s="4" t="n">
        <f aca="false">YEAR(A135)</f>
        <v>2013</v>
      </c>
      <c r="C135" s="4" t="n">
        <f aca="false">MONTH(A135)</f>
        <v>7</v>
      </c>
      <c r="D135" s="4" t="str">
        <f aca="false">B135&amp;C135</f>
        <v>20137</v>
      </c>
      <c r="E135" s="1" t="n">
        <v>993.72</v>
      </c>
      <c r="F135" s="1" t="n">
        <v>949.16</v>
      </c>
      <c r="G135" s="1" t="n">
        <v>1019.78</v>
      </c>
      <c r="H135" s="1" t="n">
        <v>941.08</v>
      </c>
      <c r="J135" s="8"/>
      <c r="K135" s="1" t="n">
        <f aca="false">SUM(E135:E170)/COUNT(E135:E170)</f>
        <v>1230.74263157895</v>
      </c>
    </row>
    <row r="136" customFormat="false" ht="12.8" hidden="false" customHeight="false" outlineLevel="0" collapsed="false">
      <c r="A136" s="3" t="n">
        <v>41426</v>
      </c>
      <c r="B136" s="4" t="n">
        <f aca="false">YEAR(A136)</f>
        <v>2013</v>
      </c>
      <c r="C136" s="4" t="n">
        <f aca="false">MONTH(A136)</f>
        <v>6</v>
      </c>
      <c r="D136" s="4" t="str">
        <f aca="false">B136&amp;C136</f>
        <v>20136</v>
      </c>
      <c r="E136" s="1" t="n">
        <v>947.69</v>
      </c>
      <c r="F136" s="1" t="n">
        <v>1067.71</v>
      </c>
      <c r="G136" s="1" t="n">
        <v>1082.61</v>
      </c>
      <c r="H136" s="1" t="n">
        <v>906.2</v>
      </c>
      <c r="J136" s="8"/>
      <c r="K136" s="1" t="n">
        <f aca="false">SUM(E136:E171)/COUNT(E136:E171)</f>
        <v>1243.91055555556</v>
      </c>
    </row>
    <row r="137" customFormat="false" ht="12.8" hidden="false" customHeight="false" outlineLevel="0" collapsed="false">
      <c r="A137" s="3" t="n">
        <v>41395</v>
      </c>
      <c r="B137" s="4" t="n">
        <f aca="false">YEAR(A137)</f>
        <v>2013</v>
      </c>
      <c r="C137" s="4" t="n">
        <f aca="false">MONTH(A137)</f>
        <v>5</v>
      </c>
      <c r="D137" s="4" t="str">
        <f aca="false">B137&amp;C137</f>
        <v>20135</v>
      </c>
      <c r="E137" s="1" t="n">
        <v>1066.38</v>
      </c>
      <c r="F137" s="1" t="n">
        <v>1121.95</v>
      </c>
      <c r="G137" s="1" t="n">
        <v>1134.1</v>
      </c>
      <c r="H137" s="1" t="n">
        <v>1043.34</v>
      </c>
      <c r="J137" s="8"/>
      <c r="K137" s="1" t="n">
        <f aca="false">SUM(E137:E172)/COUNT(E137:E172)</f>
        <v>1261.33529411765</v>
      </c>
    </row>
    <row r="138" customFormat="false" ht="12.8" hidden="false" customHeight="false" outlineLevel="0" collapsed="false">
      <c r="A138" s="3" t="n">
        <v>41365</v>
      </c>
      <c r="B138" s="4" t="n">
        <f aca="false">YEAR(A138)</f>
        <v>2013</v>
      </c>
      <c r="C138" s="4" t="n">
        <f aca="false">MONTH(A138)</f>
        <v>4</v>
      </c>
      <c r="D138" s="4" t="str">
        <f aca="false">B138&amp;C138</f>
        <v>20134</v>
      </c>
      <c r="E138" s="1" t="n">
        <v>1120.96</v>
      </c>
      <c r="F138" s="1" t="n">
        <v>1251.95</v>
      </c>
      <c r="G138" s="1" t="n">
        <v>1252.79</v>
      </c>
      <c r="H138" s="1" t="n">
        <v>1013.02</v>
      </c>
      <c r="J138" s="8"/>
      <c r="K138" s="1" t="n">
        <f aca="false">SUM(E138:E173)/COUNT(E138:E173)</f>
        <v>1273.52</v>
      </c>
    </row>
    <row r="139" customFormat="false" ht="12.8" hidden="false" customHeight="false" outlineLevel="0" collapsed="false">
      <c r="A139" s="3" t="n">
        <v>41334</v>
      </c>
      <c r="B139" s="4" t="n">
        <f aca="false">YEAR(A139)</f>
        <v>2013</v>
      </c>
      <c r="C139" s="4" t="n">
        <f aca="false">MONTH(A139)</f>
        <v>3</v>
      </c>
      <c r="D139" s="4" t="str">
        <f aca="false">B139&amp;C139</f>
        <v>20133</v>
      </c>
      <c r="E139" s="1" t="n">
        <v>1245.8</v>
      </c>
      <c r="F139" s="1" t="n">
        <v>1209.58</v>
      </c>
      <c r="G139" s="1" t="n">
        <v>1260.67</v>
      </c>
      <c r="H139" s="1" t="n">
        <v>1198.12</v>
      </c>
      <c r="J139" s="8"/>
      <c r="K139" s="1" t="n">
        <f aca="false">SUM(E139:E174)/COUNT(E139:E174)</f>
        <v>1283.69066666667</v>
      </c>
    </row>
    <row r="140" customFormat="false" ht="12.8" hidden="false" customHeight="false" outlineLevel="0" collapsed="false">
      <c r="A140" s="3" t="n">
        <v>41306</v>
      </c>
      <c r="B140" s="4" t="n">
        <f aca="false">YEAR(A140)</f>
        <v>2013</v>
      </c>
      <c r="C140" s="4" t="n">
        <f aca="false">MONTH(A140)</f>
        <v>2</v>
      </c>
      <c r="D140" s="4" t="str">
        <f aca="false">B140&amp;C140</f>
        <v>20132</v>
      </c>
      <c r="E140" s="1" t="n">
        <v>1208.62</v>
      </c>
      <c r="F140" s="1" t="n">
        <v>1225.22</v>
      </c>
      <c r="G140" s="1" t="n">
        <v>1258.96</v>
      </c>
      <c r="H140" s="1" t="n">
        <v>1171.28</v>
      </c>
      <c r="J140" s="8"/>
      <c r="K140" s="1" t="n">
        <f aca="false">SUM(E140:E175)/COUNT(E140:E175)</f>
        <v>1286.39714285714</v>
      </c>
    </row>
    <row r="141" customFormat="false" ht="12.8" hidden="false" customHeight="false" outlineLevel="0" collapsed="false">
      <c r="A141" s="3" t="n">
        <v>41275</v>
      </c>
      <c r="B141" s="4" t="n">
        <f aca="false">YEAR(A141)</f>
        <v>2013</v>
      </c>
      <c r="C141" s="4" t="n">
        <f aca="false">MONTH(A141)</f>
        <v>1</v>
      </c>
      <c r="D141" s="4" t="str">
        <f aca="false">B141&amp;C141</f>
        <v>20131</v>
      </c>
      <c r="E141" s="1" t="n">
        <v>1224.41</v>
      </c>
      <c r="F141" s="1" t="n">
        <v>1269.86</v>
      </c>
      <c r="G141" s="1" t="n">
        <v>1286.33</v>
      </c>
      <c r="H141" s="1" t="n">
        <v>1220.44</v>
      </c>
      <c r="J141" s="8"/>
      <c r="K141" s="1" t="n">
        <f aca="false">SUM(E141:E176)/COUNT(E141:E176)</f>
        <v>1292.38</v>
      </c>
    </row>
    <row r="142" customFormat="false" ht="12.8" hidden="false" customHeight="false" outlineLevel="0" collapsed="false">
      <c r="A142" s="3" t="n">
        <v>41244</v>
      </c>
      <c r="B142" s="4" t="n">
        <f aca="false">YEAR(A142)</f>
        <v>2012</v>
      </c>
      <c r="C142" s="4" t="n">
        <f aca="false">MONTH(A142)</f>
        <v>12</v>
      </c>
      <c r="D142" s="4" t="str">
        <f aca="false">B142&amp;C142</f>
        <v>201212</v>
      </c>
      <c r="E142" s="1" t="n">
        <v>1268.07</v>
      </c>
      <c r="F142" s="1" t="n">
        <v>1321.16</v>
      </c>
      <c r="G142" s="1" t="n">
        <v>1328.11</v>
      </c>
      <c r="H142" s="1" t="n">
        <v>1236.67</v>
      </c>
      <c r="J142" s="8"/>
      <c r="K142" s="1" t="n">
        <f aca="false">SUM(E142:E177)/COUNT(E142:E177)</f>
        <v>1298.04416666667</v>
      </c>
    </row>
    <row r="143" customFormat="false" ht="12.8" hidden="false" customHeight="false" outlineLevel="0" collapsed="false">
      <c r="A143" s="3" t="n">
        <v>41214</v>
      </c>
      <c r="B143" s="4" t="n">
        <f aca="false">YEAR(A143)</f>
        <v>2012</v>
      </c>
      <c r="C143" s="4" t="n">
        <f aca="false">MONTH(A143)</f>
        <v>11</v>
      </c>
      <c r="D143" s="4" t="str">
        <f aca="false">B143&amp;C143</f>
        <v>201211</v>
      </c>
      <c r="E143" s="1" t="n">
        <v>1318.37</v>
      </c>
      <c r="F143" s="1" t="n">
        <v>1327.79</v>
      </c>
      <c r="G143" s="1" t="n">
        <v>1367.93</v>
      </c>
      <c r="H143" s="1" t="n">
        <v>1303.62</v>
      </c>
      <c r="J143" s="8"/>
      <c r="K143" s="1" t="n">
        <f aca="false">SUM(E143:E178)/COUNT(E143:E178)</f>
        <v>1300.76909090909</v>
      </c>
    </row>
    <row r="144" customFormat="false" ht="12.8" hidden="false" customHeight="false" outlineLevel="0" collapsed="false">
      <c r="A144" s="3" t="n">
        <v>41183</v>
      </c>
      <c r="B144" s="4" t="n">
        <f aca="false">YEAR(A144)</f>
        <v>2012</v>
      </c>
      <c r="C144" s="4" t="n">
        <f aca="false">MONTH(A144)</f>
        <v>10</v>
      </c>
      <c r="D144" s="4" t="str">
        <f aca="false">B144&amp;C144</f>
        <v>201210</v>
      </c>
      <c r="E144" s="1" t="n">
        <v>1326.9</v>
      </c>
      <c r="F144" s="1" t="n">
        <v>1379.62</v>
      </c>
      <c r="G144" s="1" t="n">
        <v>1386.88</v>
      </c>
      <c r="H144" s="1" t="n">
        <v>1310.74</v>
      </c>
      <c r="J144" s="8"/>
      <c r="K144" s="1" t="n">
        <f aca="false">SUM(E144:E179)/COUNT(E144:E179)</f>
        <v>1299.009</v>
      </c>
    </row>
    <row r="145" customFormat="false" ht="12.8" hidden="false" customHeight="false" outlineLevel="0" collapsed="false">
      <c r="A145" s="3" t="n">
        <v>41153</v>
      </c>
      <c r="B145" s="4" t="n">
        <f aca="false">YEAR(A145)</f>
        <v>2012</v>
      </c>
      <c r="C145" s="4" t="n">
        <f aca="false">MONTH(A145)</f>
        <v>9</v>
      </c>
      <c r="D145" s="4" t="str">
        <f aca="false">B145&amp;C145</f>
        <v>20129</v>
      </c>
      <c r="E145" s="1" t="n">
        <v>1377.41</v>
      </c>
      <c r="F145" s="1" t="n">
        <v>1344.23</v>
      </c>
      <c r="G145" s="1" t="n">
        <v>1381.63</v>
      </c>
      <c r="H145" s="1" t="n">
        <v>1330.84</v>
      </c>
      <c r="J145" s="8"/>
      <c r="K145" s="1" t="n">
        <f aca="false">SUM(E145:E180)/COUNT(E145:E180)</f>
        <v>1295.91</v>
      </c>
    </row>
    <row r="146" customFormat="false" ht="12.8" hidden="false" customHeight="false" outlineLevel="0" collapsed="false">
      <c r="A146" s="3" t="n">
        <v>41122</v>
      </c>
      <c r="B146" s="4" t="n">
        <f aca="false">YEAR(A146)</f>
        <v>2012</v>
      </c>
      <c r="C146" s="4" t="n">
        <f aca="false">MONTH(A146)</f>
        <v>8</v>
      </c>
      <c r="D146" s="4" t="str">
        <f aca="false">B146&amp;C146</f>
        <v>20128</v>
      </c>
      <c r="E146" s="1" t="n">
        <v>1343.62</v>
      </c>
      <c r="F146" s="1" t="n">
        <v>1315.47</v>
      </c>
      <c r="G146" s="1" t="n">
        <v>1346.18</v>
      </c>
      <c r="H146" s="1" t="n">
        <v>1290.14</v>
      </c>
      <c r="J146" s="8"/>
      <c r="K146" s="1" t="n">
        <f aca="false">SUM(E146:E181)/COUNT(E146:E181)</f>
        <v>1285.7225</v>
      </c>
    </row>
    <row r="147" customFormat="false" ht="12.8" hidden="false" customHeight="false" outlineLevel="0" collapsed="false">
      <c r="A147" s="3" t="n">
        <v>41091</v>
      </c>
      <c r="B147" s="4" t="n">
        <f aca="false">YEAR(A147)</f>
        <v>2012</v>
      </c>
      <c r="C147" s="4" t="n">
        <f aca="false">MONTH(A147)</f>
        <v>7</v>
      </c>
      <c r="D147" s="4" t="str">
        <f aca="false">B147&amp;C147</f>
        <v>20127</v>
      </c>
      <c r="E147" s="1" t="n">
        <v>1311.62</v>
      </c>
      <c r="F147" s="1" t="n">
        <v>1259.85</v>
      </c>
      <c r="G147" s="1" t="n">
        <v>1326.14</v>
      </c>
      <c r="H147" s="1" t="n">
        <v>1257.87</v>
      </c>
      <c r="J147" s="8"/>
      <c r="K147" s="1" t="n">
        <f aca="false">SUM(E147:E182)/COUNT(E147:E182)</f>
        <v>1277.45142857143</v>
      </c>
    </row>
    <row r="148" customFormat="false" ht="12.8" hidden="false" customHeight="false" outlineLevel="0" collapsed="false">
      <c r="A148" s="3" t="n">
        <v>41061</v>
      </c>
      <c r="B148" s="4" t="n">
        <f aca="false">YEAR(A148)</f>
        <v>2012</v>
      </c>
      <c r="C148" s="4" t="n">
        <f aca="false">MONTH(A148)</f>
        <v>6</v>
      </c>
      <c r="D148" s="4" t="str">
        <f aca="false">B148&amp;C148</f>
        <v>20126</v>
      </c>
      <c r="E148" s="1" t="n">
        <v>1262.2</v>
      </c>
      <c r="F148" s="1" t="n">
        <v>1264.22</v>
      </c>
      <c r="G148" s="1" t="n">
        <v>1315.42</v>
      </c>
      <c r="H148" s="1" t="n">
        <v>1238.57</v>
      </c>
      <c r="J148" s="8"/>
      <c r="K148" s="1" t="n">
        <f aca="false">SUM(E148:E183)/COUNT(E148:E183)</f>
        <v>1271.75666666667</v>
      </c>
    </row>
    <row r="149" customFormat="false" ht="12.8" hidden="false" customHeight="false" outlineLevel="0" collapsed="false">
      <c r="A149" s="3" t="n">
        <v>41030</v>
      </c>
      <c r="B149" s="4" t="n">
        <f aca="false">YEAR(A149)</f>
        <v>2012</v>
      </c>
      <c r="C149" s="4" t="n">
        <f aca="false">MONTH(A149)</f>
        <v>5</v>
      </c>
      <c r="D149" s="4" t="str">
        <f aca="false">B149&amp;C149</f>
        <v>20125</v>
      </c>
      <c r="E149" s="1" t="n">
        <v>1261.08</v>
      </c>
      <c r="F149" s="1" t="n">
        <v>1256.38</v>
      </c>
      <c r="G149" s="1" t="n">
        <v>1270.11</v>
      </c>
      <c r="H149" s="1" t="n">
        <v>1203.07</v>
      </c>
      <c r="J149" s="8"/>
      <c r="K149" s="1" t="n">
        <f aca="false">SUM(E149:E184)/COUNT(E149:E184)</f>
        <v>1273.668</v>
      </c>
    </row>
    <row r="150" customFormat="false" ht="12.8" hidden="false" customHeight="false" outlineLevel="0" collapsed="false">
      <c r="A150" s="3" t="n">
        <v>41000</v>
      </c>
      <c r="B150" s="4" t="n">
        <f aca="false">YEAR(A150)</f>
        <v>2012</v>
      </c>
      <c r="C150" s="4" t="n">
        <f aca="false">MONTH(A150)</f>
        <v>4</v>
      </c>
      <c r="D150" s="4" t="str">
        <f aca="false">B150&amp;C150</f>
        <v>20124</v>
      </c>
      <c r="E150" s="1" t="n">
        <v>1256.52</v>
      </c>
      <c r="F150" s="1" t="n">
        <v>1259.01</v>
      </c>
      <c r="G150" s="1" t="n">
        <v>1277.3</v>
      </c>
      <c r="H150" s="1" t="n">
        <v>1227.92</v>
      </c>
      <c r="J150" s="8"/>
      <c r="K150" s="1" t="n">
        <f aca="false">SUM(E150:E185)/COUNT(E150:E185)</f>
        <v>1276.815</v>
      </c>
    </row>
    <row r="151" customFormat="false" ht="12.8" hidden="false" customHeight="false" outlineLevel="0" collapsed="false">
      <c r="A151" s="3" t="n">
        <v>40969</v>
      </c>
      <c r="B151" s="4" t="n">
        <f aca="false">YEAR(A151)</f>
        <v>2012</v>
      </c>
      <c r="C151" s="4" t="n">
        <f aca="false">MONTH(A151)</f>
        <v>3</v>
      </c>
      <c r="D151" s="4" t="str">
        <f aca="false">B151&amp;C151</f>
        <v>20123</v>
      </c>
      <c r="E151" s="1" t="n">
        <v>1250.12</v>
      </c>
      <c r="F151" s="1" t="n">
        <v>1272.03</v>
      </c>
      <c r="G151" s="1" t="n">
        <v>1308.07</v>
      </c>
      <c r="H151" s="1" t="n">
        <v>1237.52</v>
      </c>
      <c r="J151" s="8"/>
      <c r="K151" s="1" t="n">
        <f aca="false">SUM(E151:E186)/COUNT(E151:E186)</f>
        <v>1283.58</v>
      </c>
    </row>
    <row r="152" customFormat="false" ht="12.8" hidden="false" customHeight="false" outlineLevel="0" collapsed="false">
      <c r="A152" s="3" t="n">
        <v>40940</v>
      </c>
      <c r="B152" s="4" t="n">
        <f aca="false">YEAR(A152)</f>
        <v>2012</v>
      </c>
      <c r="C152" s="4" t="n">
        <f aca="false">MONTH(A152)</f>
        <v>2</v>
      </c>
      <c r="D152" s="4" t="str">
        <f aca="false">B152&amp;C152</f>
        <v>20122</v>
      </c>
      <c r="E152" s="1" t="n">
        <v>1271.19</v>
      </c>
      <c r="F152" s="1" t="n">
        <v>1328.37</v>
      </c>
      <c r="G152" s="1" t="n">
        <v>1344.7</v>
      </c>
      <c r="H152" s="1" t="n">
        <v>1267.16</v>
      </c>
      <c r="J152" s="8"/>
      <c r="K152" s="1" t="n">
        <f aca="false">SUM(E152:E187)/COUNT(E152:E187)</f>
        <v>1300.31</v>
      </c>
    </row>
    <row r="153" customFormat="false" ht="12.8" hidden="false" customHeight="false" outlineLevel="0" collapsed="false">
      <c r="A153" s="3" t="n">
        <v>40909</v>
      </c>
      <c r="B153" s="4" t="n">
        <f aca="false">YEAR(A153)</f>
        <v>2012</v>
      </c>
      <c r="C153" s="4" t="n">
        <f aca="false">MONTH(A153)</f>
        <v>1</v>
      </c>
      <c r="D153" s="4" t="str">
        <f aca="false">B153&amp;C153</f>
        <v>20121</v>
      </c>
      <c r="E153" s="1" t="n">
        <v>1329.43</v>
      </c>
      <c r="F153" s="1" t="n">
        <v>1212.3</v>
      </c>
      <c r="G153" s="1" t="n">
        <v>1331.36</v>
      </c>
      <c r="H153" s="1" t="n">
        <v>1204.99</v>
      </c>
      <c r="J153" s="8"/>
      <c r="K153" s="1" t="n">
        <f aca="false">SUM(E153:E188)/COUNT(E153:E188)</f>
        <v>1329.43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7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L29" activeCellId="0" sqref="L29"/>
    </sheetView>
  </sheetViews>
  <sheetFormatPr defaultColWidth="8.6796875" defaultRowHeight="12.8" zeroHeight="false" outlineLevelRow="0" outlineLevelCol="0"/>
  <cols>
    <col collapsed="false" customWidth="true" hidden="false" outlineLevel="0" max="2" min="1" style="1" width="11.52"/>
    <col collapsed="false" customWidth="true" hidden="false" outlineLevel="0" max="4" min="3" style="1" width="19.31"/>
    <col collapsed="false" customWidth="true" hidden="false" outlineLevel="0" max="6" min="5" style="1" width="16.39"/>
    <col collapsed="false" customWidth="true" hidden="false" outlineLevel="0" max="1025" min="7" style="1" width="11.52"/>
  </cols>
  <sheetData>
    <row r="1" customFormat="false" ht="12.8" hidden="false" customHeight="false" outlineLevel="0" collapsed="false">
      <c r="A1" s="1" t="s">
        <v>1</v>
      </c>
      <c r="B1" s="1" t="s">
        <v>2</v>
      </c>
      <c r="C1" s="1" t="s">
        <v>3</v>
      </c>
      <c r="D1" s="1" t="s">
        <v>17</v>
      </c>
      <c r="E1" s="1" t="s">
        <v>18</v>
      </c>
      <c r="F1" s="1" t="s">
        <v>19</v>
      </c>
    </row>
    <row r="2" customFormat="false" ht="12.8" hidden="false" customHeight="false" outlineLevel="0" collapsed="false">
      <c r="A2" s="1" t="n">
        <v>2016</v>
      </c>
      <c r="B2" s="1" t="n">
        <v>9</v>
      </c>
      <c r="C2" s="1" t="str">
        <f aca="false">A2&amp;B2</f>
        <v>20169</v>
      </c>
      <c r="D2" s="1" t="n">
        <v>700</v>
      </c>
      <c r="E2" s="1" t="n">
        <f aca="false">VLOOKUP(C2,gold_eur_historical!$D$1:$K$153,8,0)</f>
        <v>1024.91194444444</v>
      </c>
      <c r="F2" s="2" t="n">
        <f aca="false">D2/E2</f>
        <v>0.682985503090648</v>
      </c>
    </row>
    <row r="3" customFormat="false" ht="12.8" hidden="false" customHeight="false" outlineLevel="0" collapsed="false">
      <c r="A3" s="1" t="n">
        <v>2016</v>
      </c>
      <c r="B3" s="1" t="n">
        <v>10</v>
      </c>
      <c r="C3" s="1" t="str">
        <f aca="false">A3&amp;B3</f>
        <v>201610</v>
      </c>
      <c r="D3" s="1" t="n">
        <v>700</v>
      </c>
      <c r="E3" s="1" t="n">
        <f aca="false">VLOOKUP(C3,gold_eur_historical!$D$1:$K$153,8,0)</f>
        <v>1030.16888888889</v>
      </c>
      <c r="F3" s="2" t="n">
        <f aca="false">D3/E3</f>
        <v>0.679500232971508</v>
      </c>
    </row>
    <row r="4" customFormat="false" ht="12.8" hidden="false" customHeight="false" outlineLevel="0" collapsed="false">
      <c r="A4" s="1" t="n">
        <v>2016</v>
      </c>
      <c r="B4" s="1" t="n">
        <v>11</v>
      </c>
      <c r="C4" s="1" t="str">
        <f aca="false">A4&amp;B4</f>
        <v>201611</v>
      </c>
      <c r="D4" s="1" t="n">
        <v>700</v>
      </c>
      <c r="E4" s="1" t="n">
        <f aca="false">VLOOKUP(C4,gold_eur_historical!$D$1:$K$153,8,0)</f>
        <v>1035.34277777778</v>
      </c>
      <c r="F4" s="2" t="n">
        <f aca="false">D4/E4</f>
        <v>0.676104585867159</v>
      </c>
    </row>
    <row r="5" customFormat="false" ht="12.8" hidden="false" customHeight="false" outlineLevel="0" collapsed="false">
      <c r="A5" s="1" t="n">
        <v>2016</v>
      </c>
      <c r="B5" s="1" t="n">
        <v>12</v>
      </c>
      <c r="C5" s="1" t="str">
        <f aca="false">A5&amp;B5</f>
        <v>201612</v>
      </c>
      <c r="D5" s="1" t="n">
        <v>700</v>
      </c>
      <c r="E5" s="1" t="n">
        <f aca="false">VLOOKUP(C5,gold_eur_historical!$D$1:$K$153,8,0)</f>
        <v>1041.40972222222</v>
      </c>
      <c r="F5" s="2" t="n">
        <f aca="false">D5/E5</f>
        <v>0.672165800897556</v>
      </c>
    </row>
    <row r="6" customFormat="false" ht="12.8" hidden="false" customHeight="false" outlineLevel="0" collapsed="false">
      <c r="A6" s="1" t="n">
        <v>2017</v>
      </c>
      <c r="B6" s="1" t="n">
        <v>1</v>
      </c>
      <c r="C6" s="1" t="str">
        <f aca="false">A6&amp;B6</f>
        <v>20171</v>
      </c>
      <c r="D6" s="1" t="n">
        <v>700</v>
      </c>
      <c r="E6" s="1" t="n">
        <f aca="false">VLOOKUP(C6,gold_eur_historical!$D$1:$K$153,8,0)</f>
        <v>1046.92166666667</v>
      </c>
      <c r="F6" s="2" t="n">
        <f aca="false">D6/E6</f>
        <v>0.668626910959589</v>
      </c>
    </row>
    <row r="7" customFormat="false" ht="12.8" hidden="false" customHeight="false" outlineLevel="0" collapsed="false">
      <c r="A7" s="1" t="n">
        <v>2017</v>
      </c>
      <c r="B7" s="1" t="n">
        <v>2</v>
      </c>
      <c r="C7" s="1" t="str">
        <f aca="false">A7&amp;B7</f>
        <v>20172</v>
      </c>
      <c r="D7" s="1" t="n">
        <v>700</v>
      </c>
      <c r="E7" s="1" t="n">
        <f aca="false">VLOOKUP(C7,gold_eur_historical!$D$1:$K$153,8,0)</f>
        <v>1053.04</v>
      </c>
      <c r="F7" s="2" t="n">
        <f aca="false">D7/E7</f>
        <v>0.664742080072932</v>
      </c>
    </row>
    <row r="8" customFormat="false" ht="12.8" hidden="false" customHeight="false" outlineLevel="0" collapsed="false">
      <c r="A8" s="1" t="n">
        <v>2017</v>
      </c>
      <c r="B8" s="1" t="n">
        <v>3</v>
      </c>
      <c r="C8" s="1" t="str">
        <f aca="false">A8&amp;B8</f>
        <v>20173</v>
      </c>
      <c r="D8" s="1" t="n">
        <f aca="false">22000/12</f>
        <v>1833.33333333333</v>
      </c>
      <c r="E8" s="1" t="n">
        <f aca="false">VLOOKUP(C8,gold_eur_historical!$D$1:$K$153,8,0)</f>
        <v>1059.70888888889</v>
      </c>
      <c r="F8" s="2" t="n">
        <f aca="false">D8/E8</f>
        <v>1.73003487330902</v>
      </c>
    </row>
    <row r="9" customFormat="false" ht="12.8" hidden="false" customHeight="false" outlineLevel="0" collapsed="false">
      <c r="A9" s="1" t="n">
        <v>2017</v>
      </c>
      <c r="B9" s="1" t="n">
        <v>4</v>
      </c>
      <c r="C9" s="1" t="str">
        <f aca="false">A9&amp;B9</f>
        <v>20174</v>
      </c>
      <c r="D9" s="1" t="n">
        <f aca="false">22000/12</f>
        <v>1833.33333333333</v>
      </c>
      <c r="E9" s="1" t="n">
        <f aca="false">VLOOKUP(C9,gold_eur_historical!$D$1:$K$153,8,0)</f>
        <v>1066.15777777778</v>
      </c>
      <c r="F9" s="2" t="n">
        <f aca="false">D9/E9</f>
        <v>1.71957037836801</v>
      </c>
    </row>
    <row r="10" customFormat="false" ht="12.8" hidden="false" customHeight="false" outlineLevel="0" collapsed="false">
      <c r="A10" s="1" t="n">
        <v>2017</v>
      </c>
      <c r="B10" s="1" t="n">
        <v>5</v>
      </c>
      <c r="C10" s="1" t="str">
        <f aca="false">A10&amp;B10</f>
        <v>20175</v>
      </c>
      <c r="D10" s="1" t="n">
        <f aca="false">22000/12</f>
        <v>1833.33333333333</v>
      </c>
      <c r="E10" s="1" t="n">
        <f aca="false">VLOOKUP(C10,gold_eur_historical!$D$1:$K$153,8,0)</f>
        <v>1072.02277777778</v>
      </c>
      <c r="F10" s="2" t="n">
        <f aca="false">D10/E10</f>
        <v>1.71016266756355</v>
      </c>
    </row>
    <row r="11" customFormat="false" ht="12.8" hidden="false" customHeight="false" outlineLevel="0" collapsed="false">
      <c r="A11" s="1" t="n">
        <v>2017</v>
      </c>
      <c r="B11" s="1" t="n">
        <v>6</v>
      </c>
      <c r="C11" s="1" t="str">
        <f aca="false">A11&amp;B11</f>
        <v>20176</v>
      </c>
      <c r="D11" s="1" t="n">
        <f aca="false">22000/12</f>
        <v>1833.33333333333</v>
      </c>
      <c r="E11" s="1" t="n">
        <f aca="false">VLOOKUP(C11,gold_eur_historical!$D$1:$K$153,8,0)</f>
        <v>1075.27</v>
      </c>
      <c r="F11" s="2" t="n">
        <f aca="false">D11/E11</f>
        <v>1.70499812450206</v>
      </c>
    </row>
    <row r="12" customFormat="false" ht="12.8" hidden="false" customHeight="false" outlineLevel="0" collapsed="false">
      <c r="A12" s="1" t="n">
        <v>2017</v>
      </c>
      <c r="B12" s="1" t="n">
        <v>7</v>
      </c>
      <c r="C12" s="1" t="str">
        <f aca="false">A12&amp;B12</f>
        <v>20177</v>
      </c>
      <c r="D12" s="1" t="n">
        <f aca="false">22000/12</f>
        <v>1833.33333333333</v>
      </c>
      <c r="E12" s="1" t="n">
        <f aca="false">VLOOKUP(C12,gold_eur_historical!$D$1:$K$153,8,0)</f>
        <v>1078.43416666667</v>
      </c>
      <c r="F12" s="2" t="n">
        <f aca="false">D12/E12</f>
        <v>1.69999559546595</v>
      </c>
    </row>
    <row r="13" customFormat="false" ht="12.8" hidden="false" customHeight="false" outlineLevel="0" collapsed="false">
      <c r="A13" s="1" t="n">
        <v>2017</v>
      </c>
      <c r="B13" s="1" t="n">
        <v>8</v>
      </c>
      <c r="C13" s="1" t="str">
        <f aca="false">A13&amp;B13</f>
        <v>20178</v>
      </c>
      <c r="D13" s="1" t="n">
        <f aca="false">22000/12</f>
        <v>1833.33333333333</v>
      </c>
      <c r="E13" s="1" t="n">
        <f aca="false">VLOOKUP(C13,gold_eur_historical!$D$1:$K$153,8,0)</f>
        <v>1082.03388888889</v>
      </c>
      <c r="F13" s="2" t="n">
        <f aca="false">D13/E13</f>
        <v>1.69434003145311</v>
      </c>
    </row>
    <row r="14" customFormat="false" ht="12.8" hidden="false" customHeight="false" outlineLevel="0" collapsed="false">
      <c r="A14" s="1" t="n">
        <v>2017</v>
      </c>
      <c r="B14" s="1" t="n">
        <v>9</v>
      </c>
      <c r="C14" s="1" t="str">
        <f aca="false">A14&amp;B14</f>
        <v>20179</v>
      </c>
      <c r="D14" s="1" t="n">
        <f aca="false">28000/12</f>
        <v>2333.33333333333</v>
      </c>
      <c r="E14" s="1" t="n">
        <f aca="false">VLOOKUP(C14,gold_eur_historical!$D$1:$K$153,8,0)</f>
        <v>1085.54416666667</v>
      </c>
      <c r="F14" s="2" t="n">
        <f aca="false">D14/E14</f>
        <v>2.14945960282592</v>
      </c>
    </row>
    <row r="15" customFormat="false" ht="12.8" hidden="false" customHeight="false" outlineLevel="0" collapsed="false">
      <c r="A15" s="1" t="n">
        <v>2017</v>
      </c>
      <c r="B15" s="1" t="n">
        <v>10</v>
      </c>
      <c r="C15" s="1" t="str">
        <f aca="false">A15&amp;B15</f>
        <v>201710</v>
      </c>
      <c r="D15" s="1" t="n">
        <f aca="false">28000/12</f>
        <v>2333.33333333333</v>
      </c>
      <c r="E15" s="1" t="n">
        <f aca="false">VLOOKUP(C15,gold_eur_historical!$D$1:$K$153,8,0)</f>
        <v>1089.84694444444</v>
      </c>
      <c r="F15" s="2" t="n">
        <f aca="false">D15/E15</f>
        <v>2.14097341395288</v>
      </c>
    </row>
    <row r="16" customFormat="false" ht="12.8" hidden="false" customHeight="false" outlineLevel="0" collapsed="false">
      <c r="A16" s="1" t="n">
        <v>2017</v>
      </c>
      <c r="B16" s="1" t="n">
        <v>11</v>
      </c>
      <c r="C16" s="1" t="str">
        <f aca="false">A16&amp;B16</f>
        <v>201711</v>
      </c>
      <c r="D16" s="1" t="n">
        <f aca="false">28000/12</f>
        <v>2333.33333333333</v>
      </c>
      <c r="E16" s="1" t="n">
        <f aca="false">VLOOKUP(C16,gold_eur_historical!$D$1:$K$153,8,0)</f>
        <v>1093.55027777778</v>
      </c>
      <c r="F16" s="2" t="n">
        <f aca="false">D16/E16</f>
        <v>2.13372295791917</v>
      </c>
    </row>
    <row r="17" customFormat="false" ht="12.8" hidden="false" customHeight="false" outlineLevel="0" collapsed="false">
      <c r="A17" s="1" t="n">
        <v>2017</v>
      </c>
      <c r="B17" s="1" t="n">
        <v>12</v>
      </c>
      <c r="C17" s="1" t="str">
        <f aca="false">A17&amp;B17</f>
        <v>201712</v>
      </c>
      <c r="D17" s="1" t="n">
        <f aca="false">28000/12</f>
        <v>2333.33333333333</v>
      </c>
      <c r="E17" s="1" t="n">
        <f aca="false">VLOOKUP(C17,gold_eur_historical!$D$1:$K$153,8,0)</f>
        <v>1096.52583333333</v>
      </c>
      <c r="F17" s="2" t="n">
        <f aca="false">D17/E17</f>
        <v>2.1279328424395</v>
      </c>
    </row>
    <row r="18" customFormat="false" ht="12.8" hidden="false" customHeight="false" outlineLevel="0" collapsed="false">
      <c r="A18" s="1" t="n">
        <v>2018</v>
      </c>
      <c r="B18" s="1" t="n">
        <v>1</v>
      </c>
      <c r="C18" s="1" t="str">
        <f aca="false">A18&amp;B18</f>
        <v>20181</v>
      </c>
      <c r="D18" s="1" t="n">
        <f aca="false">28000/12</f>
        <v>2333.33333333333</v>
      </c>
      <c r="E18" s="1" t="n">
        <f aca="false">VLOOKUP(C18,gold_eur_historical!$D$1:$K$153,8,0)</f>
        <v>1095.0175</v>
      </c>
      <c r="F18" s="2" t="n">
        <f aca="false">D18/E18</f>
        <v>2.1308639664054</v>
      </c>
    </row>
    <row r="19" customFormat="false" ht="12.8" hidden="false" customHeight="false" outlineLevel="0" collapsed="false">
      <c r="A19" s="1" t="n">
        <v>2018</v>
      </c>
      <c r="B19" s="1" t="n">
        <v>2</v>
      </c>
      <c r="C19" s="1" t="str">
        <f aca="false">A19&amp;B19</f>
        <v>20182</v>
      </c>
      <c r="D19" s="1" t="n">
        <f aca="false">28000/12</f>
        <v>2333.33333333333</v>
      </c>
      <c r="E19" s="1" t="n">
        <f aca="false">VLOOKUP(C19,gold_eur_historical!$D$1:$K$153,8,0)</f>
        <v>1094.94583333333</v>
      </c>
      <c r="F19" s="2" t="n">
        <f aca="false">D19/E19</f>
        <v>2.13100343624304</v>
      </c>
    </row>
    <row r="20" customFormat="false" ht="12.8" hidden="false" customHeight="false" outlineLevel="0" collapsed="false">
      <c r="A20" s="1" t="n">
        <v>2018</v>
      </c>
      <c r="B20" s="1" t="n">
        <v>3</v>
      </c>
      <c r="C20" s="1" t="str">
        <f aca="false">A20&amp;B20</f>
        <v>20183</v>
      </c>
      <c r="D20" s="1" t="n">
        <f aca="false">28000/12</f>
        <v>2333.33333333333</v>
      </c>
      <c r="E20" s="1" t="n">
        <f aca="false">VLOOKUP(C20,gold_eur_historical!$D$1:$K$153,8,0)</f>
        <v>1094.16333333333</v>
      </c>
      <c r="F20" s="2" t="n">
        <f aca="false">D20/E20</f>
        <v>2.13252744105847</v>
      </c>
    </row>
    <row r="21" customFormat="false" ht="12.8" hidden="false" customHeight="false" outlineLevel="0" collapsed="false">
      <c r="A21" s="1" t="n">
        <v>2018</v>
      </c>
      <c r="B21" s="1" t="n">
        <v>4</v>
      </c>
      <c r="C21" s="1" t="str">
        <f aca="false">A21&amp;B21</f>
        <v>20184</v>
      </c>
      <c r="D21" s="1" t="n">
        <f aca="false">28000/12</f>
        <v>2333.33333333333</v>
      </c>
      <c r="E21" s="1" t="n">
        <f aca="false">VLOOKUP(C21,gold_eur_historical!$D$1:$K$153,8,0)</f>
        <v>1095.10694444444</v>
      </c>
      <c r="F21" s="2" t="n">
        <f aca="false">D21/E21</f>
        <v>2.13068992500733</v>
      </c>
    </row>
    <row r="22" customFormat="false" ht="12.8" hidden="false" customHeight="false" outlineLevel="0" collapsed="false">
      <c r="A22" s="1" t="n">
        <v>2018</v>
      </c>
      <c r="B22" s="1" t="n">
        <v>5</v>
      </c>
      <c r="C22" s="1" t="str">
        <f aca="false">A22&amp;B22</f>
        <v>20185</v>
      </c>
      <c r="D22" s="1" t="n">
        <f aca="false">28000/12</f>
        <v>2333.33333333333</v>
      </c>
      <c r="E22" s="1" t="n">
        <f aca="false">VLOOKUP(C22,gold_eur_historical!$D$1:$K$153,8,0)</f>
        <v>1095.85444444444</v>
      </c>
      <c r="F22" s="2" t="n">
        <f aca="false">D22/E22</f>
        <v>2.12923654702724</v>
      </c>
    </row>
    <row r="23" customFormat="false" ht="12.8" hidden="false" customHeight="false" outlineLevel="0" collapsed="false">
      <c r="A23" s="1" t="n">
        <v>2018</v>
      </c>
      <c r="B23" s="1" t="n">
        <v>6</v>
      </c>
      <c r="C23" s="1" t="str">
        <f aca="false">A23&amp;B23</f>
        <v>20186</v>
      </c>
      <c r="D23" s="1" t="n">
        <f aca="false">28000/12</f>
        <v>2333.33333333333</v>
      </c>
      <c r="E23" s="1" t="n">
        <f aca="false">VLOOKUP(C23,gold_eur_historical!$D$1:$K$153,8,0)</f>
        <v>1096.40916666667</v>
      </c>
      <c r="F23" s="2" t="n">
        <f aca="false">D23/E23</f>
        <v>2.12815927143987</v>
      </c>
    </row>
    <row r="24" customFormat="false" ht="12.8" hidden="false" customHeight="false" outlineLevel="0" collapsed="false">
      <c r="A24" s="1" t="n">
        <v>2018</v>
      </c>
      <c r="B24" s="1" t="n">
        <v>7</v>
      </c>
      <c r="C24" s="1" t="str">
        <f aca="false">A24&amp;B24</f>
        <v>20187</v>
      </c>
      <c r="D24" s="1" t="n">
        <f aca="false">28000/12</f>
        <v>2333.33333333333</v>
      </c>
      <c r="E24" s="1" t="n">
        <f aca="false">VLOOKUP(C24,gold_eur_historical!$D$1:$K$153,8,0)</f>
        <v>1097.78583333333</v>
      </c>
      <c r="F24" s="2" t="n">
        <f aca="false">D24/E24</f>
        <v>2.12549047590491</v>
      </c>
    </row>
    <row r="25" customFormat="false" ht="12.8" hidden="false" customHeight="false" outlineLevel="0" collapsed="false">
      <c r="A25" s="1" t="n">
        <v>2018</v>
      </c>
      <c r="B25" s="1" t="n">
        <v>8</v>
      </c>
      <c r="C25" s="1" t="str">
        <f aca="false">A25&amp;B25</f>
        <v>20188</v>
      </c>
      <c r="D25" s="1" t="n">
        <f aca="false">28000/12</f>
        <v>2333.33333333333</v>
      </c>
      <c r="E25" s="1" t="n">
        <f aca="false">VLOOKUP(C25,gold_eur_historical!$D$1:$K$153,8,0)</f>
        <v>1098.43027777778</v>
      </c>
      <c r="F25" s="2" t="n">
        <f aca="false">D25/E25</f>
        <v>2.12424345954289</v>
      </c>
    </row>
    <row r="26" customFormat="false" ht="12.8" hidden="false" customHeight="false" outlineLevel="0" collapsed="false">
      <c r="A26" s="1" t="n">
        <v>2018</v>
      </c>
      <c r="B26" s="1" t="n">
        <v>9</v>
      </c>
      <c r="C26" s="1" t="str">
        <f aca="false">A26&amp;B26</f>
        <v>20189</v>
      </c>
      <c r="D26" s="1" t="n">
        <f aca="false">28000/12</f>
        <v>2333.33333333333</v>
      </c>
      <c r="E26" s="1" t="n">
        <f aca="false">VLOOKUP(C26,gold_eur_historical!$D$1:$K$153,8,0)</f>
        <v>1099.245</v>
      </c>
      <c r="F26" s="2" t="n">
        <f aca="false">D26/E26</f>
        <v>2.12266904405599</v>
      </c>
    </row>
    <row r="27" customFormat="false" ht="12.8" hidden="false" customHeight="false" outlineLevel="0" collapsed="false">
      <c r="A27" s="1" t="n">
        <v>2018</v>
      </c>
      <c r="B27" s="1" t="n">
        <v>10</v>
      </c>
      <c r="C27" s="1" t="str">
        <f aca="false">A27&amp;B27</f>
        <v>201810</v>
      </c>
      <c r="D27" s="1" t="n">
        <f aca="false">28000/12</f>
        <v>2333.33333333333</v>
      </c>
      <c r="E27" s="1" t="n">
        <f aca="false">VLOOKUP(C27,gold_eur_historical!$D$1:$K$153,8,0)</f>
        <v>1100.23</v>
      </c>
      <c r="F27" s="2" t="n">
        <f aca="false">D27/E27</f>
        <v>2.12076868775922</v>
      </c>
    </row>
    <row r="28" customFormat="false" ht="12.8" hidden="false" customHeight="false" outlineLevel="0" collapsed="false">
      <c r="A28" s="1" t="n">
        <v>2018</v>
      </c>
      <c r="B28" s="1" t="n">
        <v>11</v>
      </c>
      <c r="C28" s="1" t="str">
        <f aca="false">A28&amp;B28</f>
        <v>201811</v>
      </c>
      <c r="D28" s="1" t="n">
        <f aca="false">28000/12</f>
        <v>2333.33333333333</v>
      </c>
      <c r="E28" s="1" t="n">
        <f aca="false">VLOOKUP(C28,gold_eur_historical!$D$1:$K$153,8,0)</f>
        <v>1102.23416666667</v>
      </c>
      <c r="F28" s="2" t="n">
        <f aca="false">D28/E28</f>
        <v>2.11691254353846</v>
      </c>
    </row>
    <row r="29" customFormat="false" ht="12.8" hidden="false" customHeight="false" outlineLevel="0" collapsed="false">
      <c r="A29" s="1" t="n">
        <v>2018</v>
      </c>
      <c r="B29" s="1" t="n">
        <v>12</v>
      </c>
      <c r="C29" s="1" t="str">
        <f aca="false">A29&amp;B29</f>
        <v>201812</v>
      </c>
      <c r="D29" s="1" t="n">
        <f aca="false">28000/12</f>
        <v>2333.33333333333</v>
      </c>
      <c r="E29" s="1" t="n">
        <f aca="false">VLOOKUP(C29,gold_eur_historical!$D$1:$K$153,8,0)</f>
        <v>1106.16194444444</v>
      </c>
      <c r="F29" s="2" t="n">
        <f aca="false">D29/E29</f>
        <v>2.10939577613586</v>
      </c>
    </row>
    <row r="30" customFormat="false" ht="12.8" hidden="false" customHeight="false" outlineLevel="0" collapsed="false">
      <c r="A30" s="1" t="n">
        <v>2019</v>
      </c>
      <c r="B30" s="1" t="n">
        <v>1</v>
      </c>
      <c r="C30" s="1" t="str">
        <f aca="false">A30&amp;B30</f>
        <v>20191</v>
      </c>
      <c r="D30" s="1" t="n">
        <f aca="false">33000/12</f>
        <v>2750</v>
      </c>
      <c r="E30" s="1" t="n">
        <f aca="false">VLOOKUP(C30,gold_eur_historical!$D$1:$K$153,8,0)</f>
        <v>1109.58111111111</v>
      </c>
      <c r="F30" s="2" t="n">
        <f aca="false">D30/E30</f>
        <v>2.47841277439034</v>
      </c>
    </row>
    <row r="31" customFormat="false" ht="12.8" hidden="false" customHeight="false" outlineLevel="0" collapsed="false">
      <c r="A31" s="1" t="n">
        <v>2019</v>
      </c>
      <c r="B31" s="1" t="n">
        <v>2</v>
      </c>
      <c r="C31" s="1" t="str">
        <f aca="false">A31&amp;B31</f>
        <v>20192</v>
      </c>
      <c r="D31" s="1" t="n">
        <f aca="false">33000/12</f>
        <v>2750</v>
      </c>
      <c r="E31" s="1" t="n">
        <f aca="false">VLOOKUP(C31,gold_eur_historical!$D$1:$K$153,8,0)</f>
        <v>1110.0275</v>
      </c>
      <c r="F31" s="2" t="n">
        <f aca="false">D31/E31</f>
        <v>2.47741610005158</v>
      </c>
    </row>
    <row r="32" customFormat="false" ht="12.8" hidden="false" customHeight="false" outlineLevel="0" collapsed="false">
      <c r="A32" s="1" t="n">
        <v>2019</v>
      </c>
      <c r="B32" s="1" t="n">
        <v>3</v>
      </c>
      <c r="C32" s="1" t="str">
        <f aca="false">A32&amp;B32</f>
        <v>20193</v>
      </c>
      <c r="D32" s="1" t="n">
        <f aca="false">33000/12</f>
        <v>2750</v>
      </c>
      <c r="E32" s="1" t="n">
        <f aca="false">VLOOKUP(C32,gold_eur_historical!$D$1:$K$153,8,0)</f>
        <v>1111.94861111111</v>
      </c>
      <c r="F32" s="2" t="n">
        <f aca="false">D32/E32</f>
        <v>2.4731358738351</v>
      </c>
    </row>
    <row r="33" customFormat="false" ht="12.8" hidden="false" customHeight="false" outlineLevel="0" collapsed="false">
      <c r="A33" s="1" t="n">
        <v>2019</v>
      </c>
      <c r="B33" s="1" t="n">
        <v>4</v>
      </c>
      <c r="C33" s="1" t="str">
        <f aca="false">A33&amp;B33</f>
        <v>20194</v>
      </c>
      <c r="D33" s="1" t="n">
        <f aca="false">33000/12</f>
        <v>2750</v>
      </c>
      <c r="E33" s="1" t="n">
        <f aca="false">VLOOKUP(C33,gold_eur_historical!$D$1:$K$153,8,0)</f>
        <v>1112.37722222222</v>
      </c>
      <c r="F33" s="2" t="n">
        <f aca="false">D33/E33</f>
        <v>2.47218294753129</v>
      </c>
    </row>
    <row r="34" customFormat="false" ht="12.8" hidden="false" customHeight="false" outlineLevel="0" collapsed="false">
      <c r="A34" s="1" t="n">
        <v>2019</v>
      </c>
      <c r="B34" s="1" t="n">
        <v>5</v>
      </c>
      <c r="C34" s="1" t="str">
        <f aca="false">A34&amp;B34</f>
        <v>20195</v>
      </c>
      <c r="D34" s="1" t="n">
        <f aca="false">33000/12</f>
        <v>2750</v>
      </c>
      <c r="E34" s="1" t="n">
        <f aca="false">VLOOKUP(C34,gold_eur_historical!$D$1:$K$153,8,0)</f>
        <v>1114.49138888889</v>
      </c>
      <c r="F34" s="2" t="n">
        <f aca="false">D34/E34</f>
        <v>2.46749326860359</v>
      </c>
    </row>
    <row r="35" customFormat="false" ht="12.8" hidden="false" customHeight="false" outlineLevel="0" collapsed="false">
      <c r="A35" s="1" t="n">
        <v>2019</v>
      </c>
      <c r="B35" s="1" t="n">
        <v>6</v>
      </c>
      <c r="C35" s="1" t="str">
        <f aca="false">A35&amp;B35</f>
        <v>20196</v>
      </c>
      <c r="D35" s="1" t="n">
        <f aca="false">33000/12</f>
        <v>2750</v>
      </c>
      <c r="E35" s="1" t="n">
        <f aca="false">VLOOKUP(C35,gold_eur_historical!$D$1:$K$153,8,0)</f>
        <v>1115.85777777778</v>
      </c>
      <c r="F35" s="2" t="n">
        <f aca="false">D35/E35</f>
        <v>2.46447177657049</v>
      </c>
    </row>
    <row r="36" customFormat="false" ht="12.8" hidden="false" customHeight="false" outlineLevel="0" collapsed="false">
      <c r="A36" s="1" t="n">
        <v>2019</v>
      </c>
      <c r="B36" s="1" t="n">
        <v>7</v>
      </c>
      <c r="C36" s="1" t="str">
        <f aca="false">A36&amp;B36</f>
        <v>20197</v>
      </c>
      <c r="D36" s="1" t="n">
        <f aca="false">33000/12</f>
        <v>2750</v>
      </c>
      <c r="E36" s="1" t="n">
        <f aca="false">VLOOKUP(C36,gold_eur_historical!$D$1:$K$153,8,0)</f>
        <v>1117.7375</v>
      </c>
      <c r="F36" s="2" t="n">
        <f aca="false">D36/E36</f>
        <v>2.46032722352073</v>
      </c>
    </row>
    <row r="37" customFormat="false" ht="12.8" hidden="false" customHeight="false" outlineLevel="0" collapsed="false">
      <c r="A37" s="1" t="n">
        <v>2019</v>
      </c>
      <c r="B37" s="1" t="n">
        <v>8</v>
      </c>
      <c r="C37" s="1" t="str">
        <f aca="false">A37&amp;B37</f>
        <v>20198</v>
      </c>
      <c r="D37" s="1" t="n">
        <v>0</v>
      </c>
      <c r="E37" s="1" t="n">
        <f aca="false">VLOOKUP(C37,gold_eur_historical!$D$1:$K$153,8,0)</f>
        <v>1123.58833333333</v>
      </c>
      <c r="F37" s="2" t="n">
        <f aca="false">D37/E37</f>
        <v>0</v>
      </c>
    </row>
    <row r="38" customFormat="false" ht="12.8" hidden="false" customHeight="false" outlineLevel="0" collapsed="false">
      <c r="A38" s="1" t="n">
        <v>2019</v>
      </c>
      <c r="B38" s="1" t="n">
        <v>9</v>
      </c>
      <c r="C38" s="1" t="str">
        <f aca="false">A38&amp;B38</f>
        <v>20199</v>
      </c>
      <c r="D38" s="1" t="n">
        <v>0</v>
      </c>
      <c r="E38" s="1" t="n">
        <f aca="false">VLOOKUP(C38,gold_eur_historical!$D$1:$K$153,8,0)</f>
        <v>1128.59194444444</v>
      </c>
      <c r="F38" s="2" t="n">
        <f aca="false">D38/E38</f>
        <v>0</v>
      </c>
    </row>
    <row r="39" customFormat="false" ht="12.8" hidden="false" customHeight="false" outlineLevel="0" collapsed="false">
      <c r="A39" s="1" t="n">
        <v>2019</v>
      </c>
      <c r="B39" s="1" t="n">
        <v>10</v>
      </c>
      <c r="C39" s="1" t="str">
        <f aca="false">A39&amp;B39</f>
        <v>201910</v>
      </c>
      <c r="D39" s="1" t="n">
        <v>0</v>
      </c>
      <c r="E39" s="1" t="n">
        <f aca="false">VLOOKUP(C39,gold_eur_historical!$D$1:$K$153,8,0)</f>
        <v>1133.96111111111</v>
      </c>
      <c r="F39" s="2" t="n">
        <f aca="false">D39/E39</f>
        <v>0</v>
      </c>
    </row>
    <row r="40" customFormat="false" ht="12.8" hidden="false" customHeight="false" outlineLevel="0" collapsed="false">
      <c r="A40" s="1" t="n">
        <v>2019</v>
      </c>
      <c r="B40" s="1" t="n">
        <v>11</v>
      </c>
      <c r="C40" s="1" t="str">
        <f aca="false">A40&amp;B40</f>
        <v>201911</v>
      </c>
      <c r="D40" s="1" t="n">
        <v>0</v>
      </c>
      <c r="E40" s="1" t="n">
        <f aca="false">VLOOKUP(C40,gold_eur_historical!$D$1:$K$153,8,0)</f>
        <v>1140.15</v>
      </c>
      <c r="F40" s="2" t="n">
        <f aca="false">D40/E40</f>
        <v>0</v>
      </c>
    </row>
    <row r="41" customFormat="false" ht="12.8" hidden="false" customHeight="false" outlineLevel="0" collapsed="false">
      <c r="A41" s="1" t="n">
        <v>2019</v>
      </c>
      <c r="B41" s="1" t="n">
        <v>12</v>
      </c>
      <c r="C41" s="1" t="str">
        <f aca="false">A41&amp;B41</f>
        <v>201912</v>
      </c>
      <c r="D41" s="1" t="n">
        <v>0</v>
      </c>
      <c r="E41" s="1" t="n">
        <f aca="false">VLOOKUP(C41,gold_eur_historical!$D$1:$K$153,8,0)</f>
        <v>1147.32027777778</v>
      </c>
      <c r="F41" s="2" t="n">
        <f aca="false">D41/E41</f>
        <v>0</v>
      </c>
    </row>
    <row r="42" customFormat="false" ht="12.8" hidden="false" customHeight="false" outlineLevel="0" collapsed="false">
      <c r="A42" s="1" t="n">
        <v>2020</v>
      </c>
      <c r="B42" s="1" t="n">
        <v>1</v>
      </c>
      <c r="C42" s="1" t="str">
        <f aca="false">A42&amp;B42</f>
        <v>20201</v>
      </c>
      <c r="D42" s="1" t="n">
        <v>0</v>
      </c>
      <c r="E42" s="1" t="n">
        <f aca="false">VLOOKUP(C42,gold_eur_historical!$D$1:$K$153,8,0)</f>
        <v>1156.00333333333</v>
      </c>
      <c r="F42" s="2" t="n">
        <f aca="false">D42/E42</f>
        <v>0</v>
      </c>
    </row>
    <row r="43" customFormat="false" ht="12.8" hidden="false" customHeight="false" outlineLevel="0" collapsed="false">
      <c r="A43" s="1" t="n">
        <v>2020</v>
      </c>
      <c r="B43" s="1" t="n">
        <v>2</v>
      </c>
      <c r="C43" s="1" t="str">
        <f aca="false">A43&amp;B43</f>
        <v>20202</v>
      </c>
      <c r="D43" s="1" t="n">
        <v>0</v>
      </c>
      <c r="E43" s="1" t="n">
        <f aca="false">VLOOKUP(C43,gold_eur_historical!$D$1:$K$153,8,0)</f>
        <v>1163.15166666667</v>
      </c>
      <c r="F43" s="2" t="n">
        <f aca="false">D43/E43</f>
        <v>0</v>
      </c>
    </row>
    <row r="44" customFormat="false" ht="12.8" hidden="false" customHeight="false" outlineLevel="0" collapsed="false">
      <c r="A44" s="1" t="n">
        <v>2020</v>
      </c>
      <c r="B44" s="1" t="n">
        <v>3</v>
      </c>
      <c r="C44" s="1" t="str">
        <f aca="false">A44&amp;B44</f>
        <v>20203</v>
      </c>
      <c r="D44" s="1" t="n">
        <v>700</v>
      </c>
      <c r="E44" s="1" t="n">
        <f aca="false">VLOOKUP(C44,gold_eur_historical!$D$1:$K$153,8,0)</f>
        <v>1170.15916666667</v>
      </c>
      <c r="F44" s="2" t="n">
        <f aca="false">D44/E44</f>
        <v>0.598209217976755</v>
      </c>
    </row>
    <row r="45" customFormat="false" ht="12.8" hidden="false" customHeight="false" outlineLevel="0" collapsed="false">
      <c r="A45" s="1" t="n">
        <v>2020</v>
      </c>
      <c r="B45" s="1" t="n">
        <v>4</v>
      </c>
      <c r="C45" s="1" t="str">
        <f aca="false">A45&amp;B45</f>
        <v>20204</v>
      </c>
      <c r="D45" s="1" t="n">
        <v>700</v>
      </c>
      <c r="E45" s="1" t="n">
        <f aca="false">VLOOKUP(C45,gold_eur_historical!$D$1:$K$153,8,0)</f>
        <v>1180.58222222222</v>
      </c>
      <c r="F45" s="2" t="n">
        <f aca="false">D45/E45</f>
        <v>0.592927783278308</v>
      </c>
    </row>
    <row r="46" customFormat="false" ht="12.8" hidden="false" customHeight="false" outlineLevel="0" collapsed="false">
      <c r="A46" s="1" t="n">
        <v>2020</v>
      </c>
      <c r="B46" s="1" t="n">
        <v>5</v>
      </c>
      <c r="C46" s="1" t="str">
        <f aca="false">A46&amp;B46</f>
        <v>20205</v>
      </c>
      <c r="D46" s="1" t="n">
        <v>700</v>
      </c>
      <c r="E46" s="1" t="n">
        <f aca="false">VLOOKUP(C46,gold_eur_historical!$D$1:$K$153,8,0)</f>
        <v>1192.54138888889</v>
      </c>
      <c r="F46" s="2" t="n">
        <f aca="false">D46/E46</f>
        <v>0.586981723671831</v>
      </c>
    </row>
    <row r="47" customFormat="false" ht="12.8" hidden="false" customHeight="false" outlineLevel="0" collapsed="false">
      <c r="A47" s="1" t="n">
        <v>2020</v>
      </c>
      <c r="B47" s="1" t="n">
        <v>6</v>
      </c>
      <c r="C47" s="1" t="str">
        <f aca="false">A47&amp;B47</f>
        <v>20206</v>
      </c>
      <c r="D47" s="1" t="n">
        <v>700</v>
      </c>
      <c r="E47" s="1" t="n">
        <f aca="false">VLOOKUP(C47,gold_eur_historical!$D$1:$K$153,8,0)</f>
        <v>1206.38583333333</v>
      </c>
      <c r="F47" s="2" t="n">
        <f aca="false">D47/E47</f>
        <v>0.580245540571253</v>
      </c>
    </row>
    <row r="48" customFormat="false" ht="12.8" hidden="false" customHeight="false" outlineLevel="0" collapsed="false">
      <c r="A48" s="1" t="n">
        <v>2020</v>
      </c>
      <c r="B48" s="1" t="n">
        <v>7</v>
      </c>
      <c r="C48" s="1" t="str">
        <f aca="false">A48&amp;B48</f>
        <v>20207</v>
      </c>
      <c r="D48" s="1" t="n">
        <v>700</v>
      </c>
      <c r="E48" s="1" t="n">
        <f aca="false">VLOOKUP(C48,gold_eur_historical!$D$1:$K$153,8,0)</f>
        <v>1223.18777777778</v>
      </c>
      <c r="F48" s="2" t="n">
        <f aca="false">D48/E48</f>
        <v>0.572275175338754</v>
      </c>
    </row>
    <row r="49" customFormat="false" ht="12.8" hidden="false" customHeight="false" outlineLevel="0" collapsed="false">
      <c r="A49" s="1" t="n">
        <v>2020</v>
      </c>
      <c r="B49" s="1" t="n">
        <v>8</v>
      </c>
      <c r="C49" s="1" t="str">
        <f aca="false">A49&amp;B49</f>
        <v>20208</v>
      </c>
      <c r="D49" s="1" t="n">
        <v>700</v>
      </c>
      <c r="E49" s="1" t="n">
        <f aca="false">VLOOKUP(C49,gold_eur_historical!$D$1:$K$153,8,0)</f>
        <v>1238.15083333333</v>
      </c>
      <c r="F49" s="2" t="n">
        <f aca="false">D49/E49</f>
        <v>0.565359228580795</v>
      </c>
    </row>
    <row r="50" customFormat="false" ht="12.8" hidden="false" customHeight="false" outlineLevel="0" collapsed="false">
      <c r="A50" s="1" t="n">
        <v>2020</v>
      </c>
      <c r="B50" s="1" t="n">
        <v>9</v>
      </c>
      <c r="C50" s="1" t="str">
        <f aca="false">A50&amp;B50</f>
        <v>20209</v>
      </c>
      <c r="D50" s="1" t="n">
        <v>0</v>
      </c>
      <c r="E50" s="1" t="n">
        <f aca="false">VLOOKUP(C50,gold_eur_historical!$D$1:$K$153,8,0)</f>
        <v>1252.76444444444</v>
      </c>
      <c r="F50" s="2" t="n">
        <f aca="false">D50/E50</f>
        <v>0</v>
      </c>
    </row>
    <row r="51" customFormat="false" ht="12.8" hidden="false" customHeight="false" outlineLevel="0" collapsed="false">
      <c r="A51" s="1" t="n">
        <v>2020</v>
      </c>
      <c r="B51" s="1" t="n">
        <v>10</v>
      </c>
      <c r="C51" s="1" t="str">
        <f aca="false">A51&amp;B51</f>
        <v>202010</v>
      </c>
      <c r="D51" s="1" t="n">
        <v>0</v>
      </c>
      <c r="E51" s="1" t="n">
        <f aca="false">VLOOKUP(C51,gold_eur_historical!$D$1:$K$153,8,0)</f>
        <v>1267.23527777778</v>
      </c>
      <c r="F51" s="2" t="n">
        <f aca="false">D51/E51</f>
        <v>0</v>
      </c>
    </row>
    <row r="52" customFormat="false" ht="12.8" hidden="false" customHeight="false" outlineLevel="0" collapsed="false">
      <c r="A52" s="1" t="n">
        <v>2020</v>
      </c>
      <c r="B52" s="1" t="n">
        <v>11</v>
      </c>
      <c r="C52" s="1" t="str">
        <f aca="false">A52&amp;B52</f>
        <v>202011</v>
      </c>
      <c r="D52" s="1" t="n">
        <f aca="false">45000/12</f>
        <v>3750</v>
      </c>
      <c r="E52" s="1" t="n">
        <f aca="false">VLOOKUP(C52,gold_eur_historical!$D$1:$K$153,8,0)</f>
        <v>1278.86111111111</v>
      </c>
      <c r="F52" s="2" t="n">
        <f aca="false">D52/E52</f>
        <v>2.93229653120181</v>
      </c>
    </row>
    <row r="53" customFormat="false" ht="12.8" hidden="false" customHeight="false" outlineLevel="0" collapsed="false">
      <c r="A53" s="1" t="n">
        <v>2020</v>
      </c>
      <c r="B53" s="1" t="n">
        <v>12</v>
      </c>
      <c r="C53" s="1" t="str">
        <f aca="false">A53&amp;B53</f>
        <v>202012</v>
      </c>
      <c r="D53" s="1" t="n">
        <f aca="false">45000/12</f>
        <v>3750</v>
      </c>
      <c r="E53" s="1" t="n">
        <f aca="false">VLOOKUP(C53,gold_eur_historical!$D$1:$K$153,8,0)</f>
        <v>1291.86861111111</v>
      </c>
      <c r="F53" s="2" t="n">
        <f aca="false">D53/E53</f>
        <v>2.90277197522022</v>
      </c>
    </row>
    <row r="54" customFormat="false" ht="12.8" hidden="false" customHeight="false" outlineLevel="0" collapsed="false">
      <c r="A54" s="1" t="n">
        <v>2021</v>
      </c>
      <c r="B54" s="1" t="n">
        <v>1</v>
      </c>
      <c r="C54" s="1" t="str">
        <f aca="false">A54&amp;B54</f>
        <v>20211</v>
      </c>
      <c r="D54" s="1" t="n">
        <f aca="false">45000/12</f>
        <v>3750</v>
      </c>
      <c r="E54" s="1" t="n">
        <f aca="false">VLOOKUP(C54,gold_eur_historical!$D$1:$K$153,8,0)</f>
        <v>1304.05222222222</v>
      </c>
      <c r="F54" s="2" t="n">
        <f aca="false">D54/E54</f>
        <v>2.87565170788151</v>
      </c>
    </row>
    <row r="55" customFormat="false" ht="12.8" hidden="false" customHeight="false" outlineLevel="0" collapsed="false">
      <c r="A55" s="1" t="n">
        <v>2021</v>
      </c>
      <c r="B55" s="1" t="n">
        <v>2</v>
      </c>
      <c r="C55" s="1" t="str">
        <f aca="false">A55&amp;B55</f>
        <v>20212</v>
      </c>
      <c r="D55" s="1" t="n">
        <f aca="false">45000/12</f>
        <v>3750</v>
      </c>
      <c r="E55" s="1" t="n">
        <f aca="false">VLOOKUP(C55,gold_eur_historical!$D$1:$K$153,8,0)</f>
        <v>1313.90722222222</v>
      </c>
      <c r="F55" s="2" t="n">
        <f aca="false">D55/E55</f>
        <v>2.85408279715336</v>
      </c>
    </row>
    <row r="56" customFormat="false" ht="12.8" hidden="false" customHeight="false" outlineLevel="0" collapsed="false">
      <c r="A56" s="1" t="n">
        <v>2021</v>
      </c>
      <c r="B56" s="1" t="n">
        <v>3</v>
      </c>
      <c r="C56" s="1" t="str">
        <f aca="false">A56&amp;B56</f>
        <v>20213</v>
      </c>
      <c r="D56" s="1" t="n">
        <f aca="false">45000/12</f>
        <v>3750</v>
      </c>
      <c r="E56" s="1" t="n">
        <f aca="false">VLOOKUP(C56,gold_eur_historical!$D$1:$K$153,8,0)</f>
        <v>1324.4875</v>
      </c>
      <c r="F56" s="2" t="n">
        <f aca="false">D56/E56</f>
        <v>2.83128379845034</v>
      </c>
    </row>
    <row r="57" customFormat="false" ht="12.8" hidden="false" customHeight="false" outlineLevel="0" collapsed="false">
      <c r="A57" s="1" t="n">
        <v>2021</v>
      </c>
      <c r="B57" s="1" t="n">
        <v>4</v>
      </c>
      <c r="C57" s="1" t="str">
        <f aca="false">A57&amp;B57</f>
        <v>20214</v>
      </c>
      <c r="D57" s="1" t="n">
        <f aca="false">50000/12</f>
        <v>4166.66666666667</v>
      </c>
      <c r="E57" s="1" t="n">
        <f aca="false">VLOOKUP(C57,gold_eur_historical!$D$1:$K$153,8,0)</f>
        <v>1335.11527777778</v>
      </c>
      <c r="F57" s="2" t="n">
        <f aca="false">D57/E57</f>
        <v>3.12082914188641</v>
      </c>
    </row>
    <row r="58" customFormat="false" ht="12.8" hidden="false" customHeight="false" outlineLevel="0" collapsed="false">
      <c r="A58" s="1" t="n">
        <v>2021</v>
      </c>
      <c r="B58" s="1" t="n">
        <v>5</v>
      </c>
      <c r="C58" s="1" t="str">
        <f aca="false">A58&amp;B58</f>
        <v>20215</v>
      </c>
      <c r="D58" s="1" t="n">
        <f aca="false">50000/12</f>
        <v>4166.66666666667</v>
      </c>
      <c r="E58" s="1" t="n">
        <f aca="false">VLOOKUP(C58,gold_eur_historical!$D$1:$K$153,8,0)</f>
        <v>1347.63222222222</v>
      </c>
      <c r="F58" s="2" t="n">
        <f aca="false">D58/E58</f>
        <v>3.09184256502558</v>
      </c>
    </row>
    <row r="59" customFormat="false" ht="12.8" hidden="false" customHeight="false" outlineLevel="0" collapsed="false">
      <c r="A59" s="1" t="n">
        <v>2021</v>
      </c>
      <c r="B59" s="1" t="n">
        <v>6</v>
      </c>
      <c r="C59" s="1" t="str">
        <f aca="false">A59&amp;B59</f>
        <v>20216</v>
      </c>
      <c r="D59" s="1" t="n">
        <f aca="false">50000/12</f>
        <v>4166.66666666667</v>
      </c>
      <c r="E59" s="1" t="n">
        <f aca="false">VLOOKUP(C59,gold_eur_historical!$D$1:$K$153,8,0)</f>
        <v>1359.32416666667</v>
      </c>
      <c r="F59" s="2" t="n">
        <f aca="false">D59/E59</f>
        <v>3.06524872347716</v>
      </c>
    </row>
    <row r="60" customFormat="false" ht="12.8" hidden="false" customHeight="false" outlineLevel="0" collapsed="false">
      <c r="A60" s="1" t="n">
        <v>2021</v>
      </c>
      <c r="B60" s="1" t="n">
        <v>7</v>
      </c>
      <c r="C60" s="1" t="str">
        <f aca="false">A60&amp;B60</f>
        <v>20217</v>
      </c>
      <c r="D60" s="1" t="n">
        <f aca="false">50000/12</f>
        <v>4166.66666666667</v>
      </c>
      <c r="E60" s="1" t="n">
        <f aca="false">VLOOKUP(C60,gold_eur_historical!$D$1:$K$153,8,0)</f>
        <v>1372.69222222222</v>
      </c>
      <c r="F60" s="2" t="n">
        <f aca="false">D60/E60</f>
        <v>3.03539759256547</v>
      </c>
    </row>
    <row r="61" customFormat="false" ht="12.8" hidden="false" customHeight="false" outlineLevel="0" collapsed="false">
      <c r="A61" s="1" t="n">
        <v>2021</v>
      </c>
      <c r="B61" s="1" t="n">
        <v>8</v>
      </c>
      <c r="C61" s="1" t="str">
        <f aca="false">A61&amp;B61</f>
        <v>20218</v>
      </c>
      <c r="D61" s="1" t="n">
        <f aca="false">50000/12</f>
        <v>4166.66666666667</v>
      </c>
      <c r="E61" s="1" t="n">
        <f aca="false">VLOOKUP(C61,gold_eur_historical!$D$1:$K$153,8,0)</f>
        <v>1386.58222222222</v>
      </c>
      <c r="F61" s="2" t="n">
        <f aca="false">D61/E61</f>
        <v>3.00499068853553</v>
      </c>
    </row>
    <row r="62" customFormat="false" ht="12.8" hidden="false" customHeight="false" outlineLevel="0" collapsed="false">
      <c r="A62" s="1" t="n">
        <v>2021</v>
      </c>
      <c r="B62" s="1" t="n">
        <v>9</v>
      </c>
      <c r="C62" s="1" t="str">
        <f aca="false">A62&amp;B62</f>
        <v>20219</v>
      </c>
      <c r="D62" s="1" t="n">
        <f aca="false">52000/12</f>
        <v>4333.33333333333</v>
      </c>
      <c r="E62" s="1" t="n">
        <f aca="false">VLOOKUP(C62,gold_eur_historical!$D$1:$K$153,8,0)</f>
        <v>1400.18138888889</v>
      </c>
      <c r="F62" s="2" t="n">
        <f aca="false">D62/E62</f>
        <v>3.0948371173338</v>
      </c>
    </row>
    <row r="63" customFormat="false" ht="12.8" hidden="false" customHeight="false" outlineLevel="0" collapsed="false">
      <c r="A63" s="1" t="n">
        <v>2021</v>
      </c>
      <c r="B63" s="1" t="n">
        <v>10</v>
      </c>
      <c r="C63" s="1" t="str">
        <f aca="false">A63&amp;B63</f>
        <v>202110</v>
      </c>
      <c r="D63" s="1" t="n">
        <f aca="false">52000/12</f>
        <v>4333.33333333333</v>
      </c>
      <c r="E63" s="1" t="n">
        <f aca="false">VLOOKUP(C63,gold_eur_historical!$D$1:$K$153,8,0)</f>
        <v>1413.19444444444</v>
      </c>
      <c r="F63" s="2" t="n">
        <f aca="false">D63/E63</f>
        <v>3.06633906633907</v>
      </c>
    </row>
    <row r="64" customFormat="false" ht="12.8" hidden="false" customHeight="false" outlineLevel="0" collapsed="false">
      <c r="A64" s="1" t="n">
        <v>2021</v>
      </c>
      <c r="B64" s="1" t="n">
        <v>11</v>
      </c>
      <c r="C64" s="1" t="str">
        <f aca="false">A64&amp;B64</f>
        <v>202111</v>
      </c>
      <c r="D64" s="1" t="n">
        <f aca="false">52000/12</f>
        <v>4333.33333333333</v>
      </c>
      <c r="E64" s="1" t="n">
        <f aca="false">VLOOKUP(C64,gold_eur_historical!$D$1:$K$153,8,0)</f>
        <v>1426.66166666667</v>
      </c>
      <c r="F64" s="2" t="n">
        <f aca="false">D64/E64</f>
        <v>3.03739382264189</v>
      </c>
    </row>
    <row r="65" customFormat="false" ht="12.8" hidden="false" customHeight="false" outlineLevel="0" collapsed="false">
      <c r="A65" s="1" t="n">
        <v>2021</v>
      </c>
      <c r="B65" s="1" t="n">
        <v>12</v>
      </c>
      <c r="C65" s="1" t="str">
        <f aca="false">A65&amp;B65</f>
        <v>202112</v>
      </c>
      <c r="D65" s="1" t="n">
        <f aca="false">52000/12</f>
        <v>4333.33333333333</v>
      </c>
      <c r="E65" s="1" t="n">
        <f aca="false">VLOOKUP(C65,gold_eur_historical!$D$1:$K$153,8,0)</f>
        <v>1440.27694444444</v>
      </c>
      <c r="F65" s="2" t="n">
        <f aca="false">D65/E65</f>
        <v>3.00868062218745</v>
      </c>
    </row>
    <row r="66" customFormat="false" ht="12.8" hidden="false" customHeight="false" outlineLevel="0" collapsed="false">
      <c r="A66" s="1" t="n">
        <v>2022</v>
      </c>
      <c r="B66" s="1" t="n">
        <v>1</v>
      </c>
      <c r="C66" s="1" t="str">
        <f aca="false">A66&amp;B66</f>
        <v>20221</v>
      </c>
      <c r="D66" s="1" t="n">
        <f aca="false">58000/12</f>
        <v>4833.33333333333</v>
      </c>
      <c r="E66" s="1" t="n">
        <f aca="false">VLOOKUP(C66,gold_eur_historical!$D$1:$K$153,8,0)</f>
        <v>1452.63138888889</v>
      </c>
      <c r="F66" s="2" t="n">
        <f aca="false">D66/E66</f>
        <v>3.32729512132484</v>
      </c>
    </row>
    <row r="67" customFormat="false" ht="12.8" hidden="false" customHeight="false" outlineLevel="0" collapsed="false">
      <c r="A67" s="1" t="n">
        <v>2022</v>
      </c>
      <c r="B67" s="1" t="n">
        <v>2</v>
      </c>
      <c r="C67" s="1" t="str">
        <f aca="false">A67&amp;B67</f>
        <v>20222</v>
      </c>
      <c r="D67" s="1" t="n">
        <f aca="false">58000/12</f>
        <v>4833.33333333333</v>
      </c>
      <c r="E67" s="1" t="n">
        <f aca="false">VLOOKUP(C67,gold_eur_historical!$D$1:$K$153,8,0)</f>
        <v>1467.78694444444</v>
      </c>
      <c r="F67" s="2" t="n">
        <f aca="false">D67/E67</f>
        <v>3.2929393135887</v>
      </c>
    </row>
    <row r="68" customFormat="false" ht="12.8" hidden="false" customHeight="false" outlineLevel="0" collapsed="false">
      <c r="A68" s="1" t="n">
        <v>2022</v>
      </c>
      <c r="B68" s="1" t="n">
        <v>3</v>
      </c>
      <c r="C68" s="1" t="str">
        <f aca="false">A68&amp;B68</f>
        <v>20223</v>
      </c>
      <c r="D68" s="1" t="n">
        <f aca="false">58000/12</f>
        <v>4833.33333333333</v>
      </c>
      <c r="E68" s="1" t="n">
        <f aca="false">VLOOKUP(C68,gold_eur_historical!$D$1:$K$153,8,0)</f>
        <v>1484.38638888889</v>
      </c>
      <c r="F68" s="2" t="n">
        <f aca="false">D68/E68</f>
        <v>3.25611536828442</v>
      </c>
    </row>
    <row r="69" customFormat="false" ht="12.8" hidden="false" customHeight="false" outlineLevel="0" collapsed="false">
      <c r="A69" s="1" t="n">
        <v>2022</v>
      </c>
      <c r="B69" s="1" t="n">
        <v>4</v>
      </c>
      <c r="C69" s="1" t="str">
        <f aca="false">A69&amp;B69</f>
        <v>20224</v>
      </c>
      <c r="D69" s="1" t="n">
        <f aca="false">58000/12</f>
        <v>4833.33333333333</v>
      </c>
      <c r="E69" s="1" t="n">
        <f aca="false">VLOOKUP(C69,gold_eur_historical!$D$1:$K$153,8,0)</f>
        <v>1502.55888888889</v>
      </c>
      <c r="F69" s="2" t="n">
        <f aca="false">D69/E69</f>
        <v>3.21673471108176</v>
      </c>
    </row>
    <row r="70" customFormat="false" ht="12.8" hidden="false" customHeight="false" outlineLevel="0" collapsed="false">
      <c r="A70" s="1" t="n">
        <v>2022</v>
      </c>
      <c r="B70" s="1" t="n">
        <v>5</v>
      </c>
      <c r="C70" s="1" t="str">
        <f aca="false">A70&amp;B70</f>
        <v>20225</v>
      </c>
      <c r="D70" s="1" t="n">
        <f aca="false">58000/12</f>
        <v>4833.33333333333</v>
      </c>
      <c r="E70" s="1" t="n">
        <f aca="false">VLOOKUP(C70,gold_eur_historical!$D$1:$K$153,8,0)</f>
        <v>1517.66472222222</v>
      </c>
      <c r="F70" s="2" t="n">
        <f aca="false">D70/E70</f>
        <v>3.18471745607698</v>
      </c>
    </row>
    <row r="71" customFormat="false" ht="12.8" hidden="false" customHeight="false" outlineLevel="0" collapsed="false">
      <c r="A71" s="1" t="n">
        <v>2022</v>
      </c>
      <c r="B71" s="1" t="n">
        <v>6</v>
      </c>
      <c r="C71" s="1" t="str">
        <f aca="false">A71&amp;B71</f>
        <v>20226</v>
      </c>
      <c r="D71" s="1" t="n">
        <f aca="false">58000/12</f>
        <v>4833.33333333333</v>
      </c>
      <c r="E71" s="1" t="n">
        <f aca="false">VLOOKUP(C71,gold_eur_historical!$D$1:$K$153,8,0)</f>
        <v>1531.09916666667</v>
      </c>
      <c r="F71" s="2" t="n">
        <f aca="false">D71/E71</f>
        <v>3.15677353796482</v>
      </c>
    </row>
    <row r="72" customFormat="false" ht="12.8" hidden="false" customHeight="false" outlineLevel="0" collapsed="false">
      <c r="A72" s="1" t="n">
        <v>2022</v>
      </c>
      <c r="B72" s="1" t="n">
        <v>7</v>
      </c>
      <c r="C72" s="1" t="str">
        <f aca="false">A72&amp;B72</f>
        <v>20227</v>
      </c>
      <c r="D72" s="1" t="n">
        <f aca="false">58000/12</f>
        <v>4833.33333333333</v>
      </c>
      <c r="E72" s="1" t="n">
        <f aca="false">VLOOKUP(C72,gold_eur_historical!$D$1:$K$153,8,0)</f>
        <v>1543.63222222222</v>
      </c>
      <c r="F72" s="2" t="n">
        <f aca="false">D72/E72</f>
        <v>3.13114306876494</v>
      </c>
    </row>
    <row r="73" customFormat="false" ht="12.8" hidden="false" customHeight="false" outlineLevel="0" collapsed="false">
      <c r="A73" s="1" t="n">
        <v>2022</v>
      </c>
      <c r="B73" s="1" t="n">
        <v>8</v>
      </c>
      <c r="C73" s="1" t="str">
        <f aca="false">A73&amp;B73</f>
        <v>20228</v>
      </c>
      <c r="D73" s="1" t="n">
        <f aca="false">50000/12</f>
        <v>4166.66666666667</v>
      </c>
      <c r="E73" s="1" t="n">
        <f aca="false">VLOOKUP(C73,gold_eur_historical!$D$1:$K$153,8,0)</f>
        <v>1552.42861111111</v>
      </c>
      <c r="F73" s="2" t="n">
        <f aca="false">D73/E73</f>
        <v>2.68396668087977</v>
      </c>
    </row>
    <row r="74" customFormat="false" ht="12.8" hidden="false" customHeight="false" outlineLevel="0" collapsed="false">
      <c r="A74" s="1" t="n">
        <v>2022</v>
      </c>
      <c r="B74" s="1" t="n">
        <v>9</v>
      </c>
      <c r="C74" s="1" t="str">
        <f aca="false">A74&amp;B74</f>
        <v>20229</v>
      </c>
      <c r="D74" s="1" t="n">
        <f aca="false">50000/12</f>
        <v>4166.66666666667</v>
      </c>
      <c r="E74" s="1" t="n">
        <f aca="false">VLOOKUP(C74,gold_eur_historical!$D$1:$K$153,8,0)</f>
        <v>1561.95055555556</v>
      </c>
      <c r="F74" s="2" t="n">
        <f aca="false">D74/E74</f>
        <v>2.66760471504468</v>
      </c>
    </row>
    <row r="75" customFormat="false" ht="12.8" hidden="false" customHeight="false" outlineLevel="0" collapsed="false">
      <c r="A75" s="1" t="n">
        <v>2022</v>
      </c>
      <c r="B75" s="1" t="n">
        <v>10</v>
      </c>
      <c r="C75" s="1" t="str">
        <f aca="false">A75&amp;B75</f>
        <v>202210</v>
      </c>
      <c r="D75" s="1" t="n">
        <f aca="false">50000/12</f>
        <v>4166.66666666667</v>
      </c>
      <c r="E75" s="1" t="n">
        <f aca="false">VLOOKUP(C75,gold_eur_historical!$D$1:$K$153,8,0)</f>
        <v>1570.15722222222</v>
      </c>
      <c r="F75" s="2" t="n">
        <f aca="false">D75/E75</f>
        <v>2.65366207134955</v>
      </c>
    </row>
    <row r="76" customFormat="false" ht="12.8" hidden="false" customHeight="false" outlineLevel="0" collapsed="false">
      <c r="A76" s="1" t="n">
        <v>2022</v>
      </c>
      <c r="B76" s="1" t="n">
        <v>11</v>
      </c>
      <c r="C76" s="1" t="str">
        <f aca="false">A76&amp;B76</f>
        <v>202211</v>
      </c>
      <c r="D76" s="1" t="n">
        <f aca="false">50000/12</f>
        <v>4166.66666666667</v>
      </c>
      <c r="E76" s="1" t="n">
        <f aca="false">VLOOKUP(C76,gold_eur_historical!$D$1:$K$153,8,0)</f>
        <v>1580.37416666667</v>
      </c>
      <c r="F76" s="2" t="n">
        <f aca="false">D76/E76</f>
        <v>2.63650643913967</v>
      </c>
    </row>
    <row r="77" customFormat="false" ht="12.8" hidden="false" customHeight="false" outlineLevel="0" collapsed="false">
      <c r="A77" s="1" t="n">
        <v>2022</v>
      </c>
      <c r="B77" s="1" t="n">
        <v>12</v>
      </c>
      <c r="C77" s="1" t="str">
        <f aca="false">A77&amp;B77</f>
        <v>202212</v>
      </c>
      <c r="D77" s="1" t="n">
        <f aca="false">50000/12</f>
        <v>4166.66666666667</v>
      </c>
      <c r="E77" s="1" t="n">
        <f aca="false">VLOOKUP(C77,gold_eur_historical!$D$1:$K$153,8,0)</f>
        <v>1590.13277777778</v>
      </c>
      <c r="F77" s="2" t="n">
        <f aca="false">D77/E77</f>
        <v>2.62032625507513</v>
      </c>
    </row>
    <row r="78" customFormat="false" ht="12.8" hidden="false" customHeight="false" outlineLevel="0" collapsed="false">
      <c r="A78" s="1" t="n">
        <v>2023</v>
      </c>
      <c r="B78" s="1" t="n">
        <v>1</v>
      </c>
      <c r="C78" s="1" t="str">
        <f aca="false">A78&amp;B78</f>
        <v>20231</v>
      </c>
      <c r="D78" s="1" t="n">
        <f aca="false">50000/12</f>
        <v>4166.66666666667</v>
      </c>
      <c r="E78" s="1" t="n">
        <f aca="false">VLOOKUP(C78,gold_eur_historical!$D$1:$K$153,8,0)</f>
        <v>1599.63305555556</v>
      </c>
      <c r="F78" s="2" t="n">
        <f aca="false">D78/E78</f>
        <v>2.60476404397605</v>
      </c>
    </row>
    <row r="79" customFormat="false" ht="12.8" hidden="false" customHeight="false" outlineLevel="0" collapsed="false">
      <c r="A79" s="1" t="n">
        <v>2023</v>
      </c>
      <c r="B79" s="1" t="n">
        <v>2</v>
      </c>
      <c r="C79" s="1" t="str">
        <f aca="false">A79&amp;B79</f>
        <v>20232</v>
      </c>
      <c r="D79" s="1" t="n">
        <f aca="false">50000/12</f>
        <v>4166.66666666667</v>
      </c>
      <c r="E79" s="1" t="n">
        <f aca="false">VLOOKUP(C79,gold_eur_historical!$D$1:$K$153,8,0)</f>
        <v>1607.67805555556</v>
      </c>
      <c r="F79" s="2" t="n">
        <f aca="false">D79/E79</f>
        <v>2.59172951466754</v>
      </c>
    </row>
    <row r="80" customFormat="false" ht="12.8" hidden="false" customHeight="false" outlineLevel="0" collapsed="false">
      <c r="A80" s="1" t="n">
        <v>2023</v>
      </c>
      <c r="B80" s="1" t="n">
        <v>3</v>
      </c>
      <c r="C80" s="1" t="str">
        <f aca="false">A80&amp;B80</f>
        <v>20233</v>
      </c>
      <c r="D80" s="1" t="n">
        <f aca="false">50000/12</f>
        <v>4166.66666666667</v>
      </c>
      <c r="E80" s="1" t="n">
        <f aca="false">VLOOKUP(C80,gold_eur_historical!$D$1:$K$153,8,0)</f>
        <v>1618.55027777778</v>
      </c>
      <c r="F80" s="2" t="n">
        <f aca="false">D80/E80</f>
        <v>2.57432019497558</v>
      </c>
    </row>
    <row r="81" customFormat="false" ht="12.8" hidden="false" customHeight="false" outlineLevel="0" collapsed="false">
      <c r="A81" s="1" t="n">
        <v>2023</v>
      </c>
      <c r="B81" s="1" t="n">
        <v>4</v>
      </c>
      <c r="C81" s="1" t="str">
        <f aca="false">A81&amp;B81</f>
        <v>20234</v>
      </c>
      <c r="D81" s="1" t="n">
        <f aca="false">50000/12</f>
        <v>4166.66666666667</v>
      </c>
      <c r="E81" s="1" t="n">
        <f aca="false">VLOOKUP(C81,gold_eur_historical!$D$1:$K$153,8,0)</f>
        <v>1625.94722222222</v>
      </c>
      <c r="F81" s="2" t="n">
        <f aca="false">D81/E81</f>
        <v>2.56260880409881</v>
      </c>
    </row>
    <row r="82" customFormat="false" ht="12.8" hidden="false" customHeight="false" outlineLevel="0" collapsed="false">
      <c r="A82" s="1" t="n">
        <v>2023</v>
      </c>
      <c r="B82" s="1" t="n">
        <v>5</v>
      </c>
      <c r="C82" s="1" t="str">
        <f aca="false">A82&amp;B82</f>
        <v>20235</v>
      </c>
      <c r="D82" s="1" t="n">
        <f aca="false">50000/12</f>
        <v>4166.66666666667</v>
      </c>
      <c r="E82" s="1" t="n">
        <f aca="false">VLOOKUP(C82,gold_eur_historical!$D$1:$K$153,8,0)</f>
        <v>1633.62583333333</v>
      </c>
      <c r="F82" s="2" t="n">
        <f aca="false">D82/E82</f>
        <v>2.55056364906081</v>
      </c>
    </row>
    <row r="83" customFormat="false" ht="12.8" hidden="false" customHeight="false" outlineLevel="0" collapsed="false">
      <c r="A83" s="1" t="n">
        <v>2023</v>
      </c>
      <c r="B83" s="1" t="n">
        <v>6</v>
      </c>
      <c r="C83" s="1" t="str">
        <f aca="false">A83&amp;B83</f>
        <v>20236</v>
      </c>
      <c r="D83" s="1" t="n">
        <f aca="false">50000/12</f>
        <v>4166.66666666667</v>
      </c>
      <c r="E83" s="1" t="n">
        <f aca="false">VLOOKUP(C83,gold_eur_historical!$D$1:$K$153,8,0)</f>
        <v>1638.47083333333</v>
      </c>
      <c r="F83" s="2" t="n">
        <f aca="false">D83/E83</f>
        <v>2.54302156736592</v>
      </c>
    </row>
    <row r="84" customFormat="false" ht="12.8" hidden="false" customHeight="false" outlineLevel="0" collapsed="false">
      <c r="A84" s="1" t="n">
        <v>2023</v>
      </c>
      <c r="B84" s="1" t="n">
        <v>7</v>
      </c>
      <c r="C84" s="1" t="str">
        <f aca="false">A84&amp;B84</f>
        <v>20237</v>
      </c>
      <c r="D84" s="1" t="n">
        <f aca="false">50000/12</f>
        <v>4166.66666666667</v>
      </c>
      <c r="E84" s="1" t="n">
        <f aca="false">VLOOKUP(C84,gold_eur_historical!$D$1:$K$153,8,0)</f>
        <v>1641.52333333333</v>
      </c>
      <c r="F84" s="2" t="n">
        <f aca="false">D84/E84</f>
        <v>2.53829268342211</v>
      </c>
    </row>
    <row r="85" customFormat="false" ht="12.8" hidden="false" customHeight="false" outlineLevel="0" collapsed="false">
      <c r="A85" s="1" t="n">
        <v>2023</v>
      </c>
      <c r="B85" s="1" t="n">
        <v>8</v>
      </c>
      <c r="C85" s="1" t="str">
        <f aca="false">A85&amp;B85</f>
        <v>20238</v>
      </c>
      <c r="D85" s="1" t="n">
        <f aca="false">50000/12</f>
        <v>4166.66666666667</v>
      </c>
      <c r="E85" s="1" t="n">
        <f aca="false">VLOOKUP(C85,gold_eur_historical!$D$1:$K$153,8,0)</f>
        <v>1645.42277777778</v>
      </c>
      <c r="F85" s="2" t="n">
        <f aca="false">D85/E85</f>
        <v>2.53227724991989</v>
      </c>
    </row>
    <row r="86" customFormat="false" ht="12.8" hidden="false" customHeight="false" outlineLevel="0" collapsed="false">
      <c r="A86" s="1" t="n">
        <v>2023</v>
      </c>
      <c r="B86" s="1" t="n">
        <v>9</v>
      </c>
      <c r="C86" s="1" t="str">
        <f aca="false">A86&amp;B86</f>
        <v>20239</v>
      </c>
      <c r="D86" s="1" t="n">
        <f aca="false">50000/12</f>
        <v>4166.66666666667</v>
      </c>
      <c r="E86" s="1" t="n">
        <f aca="false">VLOOKUP(C86,gold_eur_historical!$D$1:$K$153,8,0)</f>
        <v>1649.29527777778</v>
      </c>
      <c r="F86" s="2" t="n">
        <f aca="false">D86/E86</f>
        <v>2.52633153250808</v>
      </c>
    </row>
    <row r="87" customFormat="false" ht="12.8" hidden="false" customHeight="false" outlineLevel="0" collapsed="false">
      <c r="A87" s="1" t="n">
        <v>2023</v>
      </c>
      <c r="B87" s="1" t="n">
        <v>10</v>
      </c>
      <c r="C87" s="1" t="str">
        <f aca="false">A87&amp;B87</f>
        <v>202310</v>
      </c>
      <c r="D87" s="1" t="n">
        <f aca="false">50000/12</f>
        <v>4166.66666666667</v>
      </c>
      <c r="E87" s="1" t="n">
        <f aca="false">VLOOKUP(C87,gold_eur_historical!$D$1:$K$153,8,0)</f>
        <v>1656.58055555556</v>
      </c>
      <c r="F87" s="2" t="n">
        <f aca="false">D87/E87</f>
        <v>2.51522128078421</v>
      </c>
    </row>
    <row r="88" customFormat="false" ht="12.8" hidden="false" customHeight="false" outlineLevel="0" collapsed="false">
      <c r="A88" s="1" t="n">
        <v>2023</v>
      </c>
      <c r="B88" s="1" t="n">
        <v>11</v>
      </c>
      <c r="C88" s="1" t="str">
        <f aca="false">A88&amp;B88</f>
        <v>202311</v>
      </c>
      <c r="D88" s="1" t="n">
        <f aca="false">50000/12</f>
        <v>4166.66666666667</v>
      </c>
      <c r="E88" s="1" t="n">
        <f aca="false">VLOOKUP(C88,gold_eur_historical!$D$1:$K$153,8,0)</f>
        <v>1667.1675</v>
      </c>
      <c r="F88" s="2" t="n">
        <f aca="false">D88/E88</f>
        <v>2.49924897568281</v>
      </c>
    </row>
    <row r="89" customFormat="false" ht="12.8" hidden="false" customHeight="false" outlineLevel="0" collapsed="false">
      <c r="A89" s="1" t="n">
        <v>2023</v>
      </c>
      <c r="B89" s="1" t="n">
        <v>12</v>
      </c>
      <c r="C89" s="1" t="str">
        <f aca="false">A89&amp;B89</f>
        <v>202312</v>
      </c>
      <c r="D89" s="1" t="n">
        <f aca="false">65000/12</f>
        <v>5416.66666666667</v>
      </c>
      <c r="E89" s="1" t="n">
        <f aca="false">VLOOKUP(C89,gold_eur_historical!$D$1:$K$153,8,0)</f>
        <v>1675.91694444444</v>
      </c>
      <c r="F89" s="2" t="n">
        <f aca="false">D89/E89</f>
        <v>3.23206151988771</v>
      </c>
    </row>
    <row r="90" customFormat="false" ht="12.8" hidden="false" customHeight="false" outlineLevel="0" collapsed="false">
      <c r="A90" s="1" t="n">
        <v>2024</v>
      </c>
      <c r="B90" s="1" t="n">
        <v>1</v>
      </c>
      <c r="C90" s="1" t="str">
        <f aca="false">A90&amp;B90</f>
        <v>20241</v>
      </c>
      <c r="D90" s="1" t="n">
        <f aca="false">65000/12</f>
        <v>5416.66666666667</v>
      </c>
      <c r="E90" s="1" t="n">
        <f aca="false">VLOOKUP(C90,gold_eur_historical!$D$1:$K$153,8,0)</f>
        <v>1686.03138888889</v>
      </c>
      <c r="F90" s="2" t="n">
        <f aca="false">D90/E90</f>
        <v>3.21267249374064</v>
      </c>
    </row>
    <row r="91" customFormat="false" ht="12.8" hidden="false" customHeight="false" outlineLevel="0" collapsed="false">
      <c r="A91" s="1" t="n">
        <v>2024</v>
      </c>
      <c r="B91" s="1" t="n">
        <v>2</v>
      </c>
      <c r="C91" s="1" t="str">
        <f aca="false">A91&amp;B91</f>
        <v>20242</v>
      </c>
      <c r="D91" s="1" t="n">
        <f aca="false">65000/12</f>
        <v>5416.66666666667</v>
      </c>
      <c r="E91" s="1" t="n">
        <f aca="false">VLOOKUP(C91,gold_eur_historical!$D$1:$K$153,8,0)</f>
        <v>1698.69527777778</v>
      </c>
      <c r="F91" s="2" t="n">
        <f aca="false">D91/E91</f>
        <v>3.18872180168341</v>
      </c>
    </row>
    <row r="92" customFormat="false" ht="12.8" hidden="false" customHeight="false" outlineLevel="0" collapsed="false">
      <c r="A92" s="1" t="n">
        <v>2024</v>
      </c>
      <c r="B92" s="1" t="n">
        <v>3</v>
      </c>
      <c r="C92" s="1" t="str">
        <f aca="false">A92&amp;B92</f>
        <v>20243</v>
      </c>
      <c r="D92" s="1" t="n">
        <f aca="false">65000/12</f>
        <v>5416.66666666667</v>
      </c>
      <c r="E92" s="1" t="n">
        <f aca="false">VLOOKUP(C92,gold_eur_historical!$D$1:$K$153,8,0)</f>
        <v>1716.07555555556</v>
      </c>
      <c r="F92" s="2" t="n">
        <f aca="false">D92/E92</f>
        <v>3.15642667896</v>
      </c>
    </row>
    <row r="93" customFormat="false" ht="12.8" hidden="false" customHeight="false" outlineLevel="0" collapsed="false">
      <c r="A93" s="1" t="n">
        <v>2024</v>
      </c>
      <c r="B93" s="1" t="n">
        <v>4</v>
      </c>
      <c r="C93" s="1" t="str">
        <f aca="false">A93&amp;B93</f>
        <v>20244</v>
      </c>
      <c r="D93" s="1" t="n">
        <f aca="false">65000/12</f>
        <v>5416.66666666667</v>
      </c>
      <c r="E93" s="1" t="n">
        <f aca="false">VLOOKUP(C93,gold_eur_historical!$D$1:$K$153,8,0)</f>
        <v>1734.88666666667</v>
      </c>
      <c r="F93" s="2" t="n">
        <f aca="false">D93/E93</f>
        <v>3.12220202664535</v>
      </c>
    </row>
    <row r="94" customFormat="false" ht="12.8" hidden="false" customHeight="false" outlineLevel="0" collapsed="false">
      <c r="A94" s="1" t="n">
        <v>2024</v>
      </c>
      <c r="B94" s="1" t="n">
        <v>5</v>
      </c>
      <c r="C94" s="1" t="str">
        <f aca="false">A94&amp;B94</f>
        <v>20245</v>
      </c>
      <c r="D94" s="1" t="n">
        <f aca="false">65000/12</f>
        <v>5416.66666666667</v>
      </c>
      <c r="E94" s="1" t="n">
        <f aca="false">VLOOKUP(C94,gold_eur_historical!$D$1:$K$153,8,0)</f>
        <v>1751.14916666667</v>
      </c>
      <c r="F94" s="2" t="n">
        <f aca="false">D94/E94</f>
        <v>3.09320688938073</v>
      </c>
    </row>
    <row r="95" customFormat="false" ht="12.8" hidden="false" customHeight="false" outlineLevel="0" collapsed="false">
      <c r="A95" s="1" t="n">
        <v>2024</v>
      </c>
      <c r="B95" s="1" t="n">
        <v>6</v>
      </c>
      <c r="C95" s="1" t="str">
        <f aca="false">A95&amp;B95</f>
        <v>20246</v>
      </c>
      <c r="D95" s="1" t="n">
        <f aca="false">65000/12</f>
        <v>5416.66666666667</v>
      </c>
      <c r="E95" s="1" t="n">
        <f aca="false">VLOOKUP(C95,gold_eur_historical!$D$1:$K$153,8,0)</f>
        <v>1769.82305555556</v>
      </c>
      <c r="F95" s="2" t="n">
        <f aca="false">D95/E95</f>
        <v>3.06056961438235</v>
      </c>
    </row>
    <row r="96" customFormat="false" ht="12.8" hidden="false" customHeight="false" outlineLevel="0" collapsed="false">
      <c r="A96" s="1" t="n">
        <v>2024</v>
      </c>
      <c r="B96" s="1" t="n">
        <v>7</v>
      </c>
      <c r="C96" s="1" t="str">
        <f aca="false">A96&amp;B96</f>
        <v>20247</v>
      </c>
      <c r="D96" s="1" t="n">
        <v>9110</v>
      </c>
      <c r="E96" s="1" t="n">
        <f aca="false">VLOOKUP(C96,gold_eur_historical!$D$1:$K$153,8,0)</f>
        <v>1787.38916666667</v>
      </c>
      <c r="F96" s="2" t="n">
        <f aca="false">D96/E96</f>
        <v>5.09681952307532</v>
      </c>
    </row>
    <row r="97" customFormat="false" ht="12.8" hidden="false" customHeight="false" outlineLevel="0" collapsed="false">
      <c r="A97" s="1" t="n">
        <v>2024</v>
      </c>
      <c r="B97" s="1" t="n">
        <v>8</v>
      </c>
      <c r="C97" s="1" t="str">
        <f aca="false">A97&amp;B97</f>
        <v>20248</v>
      </c>
      <c r="D97" s="1" t="n">
        <f aca="false">65000/12</f>
        <v>5416.66666666667</v>
      </c>
      <c r="E97" s="1" t="n">
        <f aca="false">VLOOKUP(C97,gold_eur_historical!$D$1:$K$153,8,0)</f>
        <v>1807.53666666667</v>
      </c>
      <c r="F97" s="2" t="n">
        <f aca="false">D97/E97</f>
        <v>2.99671191547982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3" activeCellId="0" sqref="B3"/>
    </sheetView>
  </sheetViews>
  <sheetFormatPr defaultColWidth="11.53515625" defaultRowHeight="12.8" zeroHeight="false" outlineLevelRow="0" outlineLevelCol="0"/>
  <sheetData>
    <row r="3" customFormat="false" ht="12.8" hidden="false" customHeight="false" outlineLevel="0" collapsed="false">
      <c r="A3" s="1" t="n">
        <v>1</v>
      </c>
      <c r="B3" s="9" t="s">
        <v>20</v>
      </c>
    </row>
    <row r="4" customFormat="false" ht="12.8" hidden="false" customHeight="false" outlineLevel="0" collapsed="false">
      <c r="A4" s="1" t="n">
        <v>2</v>
      </c>
      <c r="B4" s="1" t="s">
        <v>21</v>
      </c>
    </row>
    <row r="5" customFormat="false" ht="12.8" hidden="false" customHeight="false" outlineLevel="0" collapsed="false">
      <c r="A5" s="1" t="n">
        <v>3</v>
      </c>
      <c r="B5" s="1" t="s">
        <v>22</v>
      </c>
    </row>
  </sheetData>
  <hyperlinks>
    <hyperlink ref="B3" r:id="rId1" display="get more data from here (you can copy paste) https://www.investing.com/currencies/xau-eur-historical-data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1649</TotalTime>
  <Application>LibreOffice/7.6.5.2$Linux_X86_64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2024-08-27T08:59:49Z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