
<file path=[Content_Types].xml><?xml version="1.0" encoding="utf-8"?>
<Types xmlns="http://schemas.openxmlformats.org/package/2006/content-types">
  <Override PartName="/xl/tables/table3.xml" ContentType="application/vnd.openxmlformats-officedocument.spreadsheetml.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calculadora_liquidez" sheetId="1" state="visible" r:id="rId2"/>
    <sheet name="pruebas" sheetId="2" state="visible" r:id="rId3"/>
    <sheet name="PREVISIÓN NOV-MARZO 2023" sheetId="3" state="visible" r:id="rId4"/>
  </sheets>
  <definedNames>
    <definedName function="false" hidden="false" name="balance_inicial" vbProcedure="false">calculadora_liquidez!$D$4</definedName>
    <definedName function="false" hidden="false" localSheetId="1" name="balance_inicial" vbProcedure="false">pruebas!$D$4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<sst xmlns="http://schemas.openxmlformats.org/spreadsheetml/2006/main" count="120" uniqueCount="39">
  <si>
    <t xml:space="preserve">Balance Inicial</t>
  </si>
  <si>
    <t xml:space="preserve">Balance final</t>
  </si>
  <si>
    <t xml:space="preserve">Movimientos</t>
  </si>
  <si>
    <t xml:space="preserve">Fecha</t>
  </si>
  <si>
    <t xml:space="preserve">Importe</t>
  </si>
  <si>
    <t xml:space="preserve">Acumulado</t>
  </si>
  <si>
    <t xml:space="preserve">Descripcion</t>
  </si>
  <si>
    <t xml:space="preserve">Facturacion MTD</t>
  </si>
  <si>
    <t xml:space="preserve">INGRESOS OCTUBRE</t>
  </si>
  <si>
    <t xml:space="preserve">Dias hechos</t>
  </si>
  <si>
    <t xml:space="preserve">SUELDOS OCTUBRE</t>
  </si>
  <si>
    <t xml:space="preserve">Dias quedan</t>
  </si>
  <si>
    <t xml:space="preserve">SUELDOS AUTO</t>
  </si>
  <si>
    <t xml:space="preserve">OTROS</t>
  </si>
  <si>
    <t xml:space="preserve">Facturacion adicional esperada</t>
  </si>
  <si>
    <t xml:space="preserve">ALQUILER</t>
  </si>
  <si>
    <t xml:space="preserve">INGRESO NOV</t>
  </si>
  <si>
    <t xml:space="preserve">31/11/2022</t>
  </si>
  <si>
    <t xml:space="preserve">LASER</t>
  </si>
  <si>
    <t xml:space="preserve">SUELDOS</t>
  </si>
  <si>
    <t xml:space="preserve">SUELDOS AUTONOMOS</t>
  </si>
  <si>
    <t xml:space="preserve">OTROS </t>
  </si>
  <si>
    <t xml:space="preserve">INGRESO DIC</t>
  </si>
  <si>
    <t xml:space="preserve">INGRESO ENERO </t>
  </si>
  <si>
    <t xml:space="preserve">TAXES</t>
  </si>
  <si>
    <t xml:space="preserve">BALANCE INICIAL:</t>
  </si>
  <si>
    <t xml:space="preserve">BALANCE FINAL: </t>
  </si>
  <si>
    <t xml:space="preserve">Cambios hechos</t>
  </si>
  <si>
    <t xml:space="preserve">Autonomos es 25% de facturacion del mes en 2022, 22% en 2023</t>
  </si>
  <si>
    <t xml:space="preserve">Rojo es negativo, amarillo es menos de 10K, Verde es mas de 10K</t>
  </si>
  <si>
    <t xml:space="preserve">INGRESO DIC 1</t>
  </si>
  <si>
    <t xml:space="preserve">INGRESO DIC 2</t>
  </si>
  <si>
    <t xml:space="preserve">INGRESO ENERO 1</t>
  </si>
  <si>
    <t xml:space="preserve">INGRESO ENERO 2</t>
  </si>
  <si>
    <t xml:space="preserve">INGRESO FEBRERO 1</t>
  </si>
  <si>
    <t xml:space="preserve">28/0272023</t>
  </si>
  <si>
    <t xml:space="preserve">INGRES FEBRERO 2</t>
  </si>
  <si>
    <t xml:space="preserve">INGRESO MARZO 1</t>
  </si>
  <si>
    <t xml:space="preserve">INGRESO MARZO 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</si>
</sst>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/D/YYYY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3">
    <dxf>
      <font>
        <name val="Calibri"/>
        <charset val="1"/>
        <family val="2"/>
        <b val="0"/>
        <i val="0"/>
        <color rgb="FFCC0000"/>
      </font>
      <fill>
        <patternFill>
          <bgColor rgb="FFFFCCCC"/>
        </patternFill>
      </fill>
    </dxf>
    <dxf>
      <font>
        <name val="Calibri"/>
        <charset val="1"/>
        <family val="2"/>
        <b val="0"/>
        <i val="0"/>
        <color rgb="FF996600"/>
      </font>
      <fill>
        <patternFill>
          <bgColor rgb="FFFFFFCC"/>
        </patternFill>
      </fill>
    </dxf>
    <dxf>
      <font>
        <name val="Calibri"/>
        <charset val="1"/>
        <family val="2"/>
        <b val="0"/>
        <i val="0"/>
        <color rgb="FF006600"/>
      </font>
      <fill>
        <patternFill>
          <bgColor rgb="FFCCFFCC"/>
        </patternFill>
      </fill>
    </dxf>
  </dxfs>
  <colors>
    <indexedColors>
      <rgbColor rgb="FF000000"/>
      <rgbColor rgb="FFEEEEEE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movimientos" displayName="movimientos" ref="E6:H33" headerRowCount="1" totalsRowCount="0" totalsRowShown="0">
  <autoFilter ref="E6:H33"/>
  <tableColumns count="4">
    <tableColumn id="1" name="Fecha"/>
    <tableColumn id="2" name="Importe"/>
    <tableColumn id="3" name="Acumulado"/>
    <tableColumn id="4" name="Descripcion"/>
  </tableColumns>
</table>
</file>

<file path=xl/tables/table2.xml><?xml version="1.0" encoding="utf-8"?>
<table xmlns="http://schemas.openxmlformats.org/spreadsheetml/2006/main" id="2" name="movimientos3" displayName="movimientos3" ref="E6:H33" headerRowCount="1" totalsRowCount="0" totalsRowShown="0">
  <autoFilter ref="E6:H33"/>
  <tableColumns count="4">
    <tableColumn id="1" name="Fecha"/>
    <tableColumn id="2" name="Importe"/>
    <tableColumn id="3" name="Acumulado"/>
    <tableColumn id="4" name="Descripcion"/>
  </tableColumns>
</table>
</file>

<file path=xl/tables/table3.xml><?xml version="1.0" encoding="utf-8"?>
<table xmlns="http://schemas.openxmlformats.org/spreadsheetml/2006/main" id="3" name="movimientos34" displayName="movimientos34" ref="B3:E65" headerRowCount="1" totalsRowCount="0" totalsRowShown="0">
  <autoFilter ref="B3:E65"/>
  <tableColumns count="4">
    <tableColumn id="1" name="Fecha"/>
    <tableColumn id="2" name="Importe"/>
    <tableColumn id="3" name="Acumulado"/>
    <tableColumn id="4" name="Descripcion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C4:M3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F16" activeCellId="0" sqref="F16"/>
    </sheetView>
  </sheetViews>
  <sheetFormatPr defaultRowHeight="14.25" zeroHeight="false" outlineLevelRow="0" outlineLevelCol="0"/>
  <cols>
    <col collapsed="false" customWidth="true" hidden="false" outlineLevel="0" max="2" min="1" style="0" width="10.54"/>
    <col collapsed="false" customWidth="true" hidden="false" outlineLevel="0" max="3" min="3" style="0" width="11.92"/>
    <col collapsed="false" customWidth="true" hidden="false" outlineLevel="0" max="5" min="4" style="0" width="10.54"/>
    <col collapsed="false" customWidth="true" hidden="false" outlineLevel="0" max="7" min="6" style="0" width="15.87"/>
    <col collapsed="false" customWidth="true" hidden="false" outlineLevel="0" max="8" min="8" style="0" width="25.79"/>
    <col collapsed="false" customWidth="true" hidden="false" outlineLevel="0" max="11" min="9" style="0" width="10.54"/>
    <col collapsed="false" customWidth="true" hidden="false" outlineLevel="0" max="12" min="12" style="0" width="25.79"/>
    <col collapsed="false" customWidth="true" hidden="false" outlineLevel="0" max="1025" min="13" style="0" width="10.54"/>
  </cols>
  <sheetData>
    <row r="4" customFormat="false" ht="13.8" hidden="false" customHeight="false" outlineLevel="0" collapsed="false">
      <c r="C4" s="0" t="s">
        <v>0</v>
      </c>
      <c r="D4" s="0" t="n">
        <v>5464.33</v>
      </c>
      <c r="F4" s="0" t="s">
        <v>1</v>
      </c>
      <c r="G4" s="0" t="n">
        <f aca="false">balance_inicial+SUM(movimientos[Importe])</f>
        <v>-2674.67</v>
      </c>
    </row>
    <row r="6" customFormat="false" ht="14.25" hidden="false" customHeight="false" outlineLevel="0" collapsed="false">
      <c r="C6" s="0" t="s">
        <v>2</v>
      </c>
      <c r="E6" s="1" t="s">
        <v>3</v>
      </c>
      <c r="F6" s="1" t="s">
        <v>4</v>
      </c>
      <c r="G6" s="1" t="s">
        <v>5</v>
      </c>
      <c r="H6" s="1" t="s">
        <v>6</v>
      </c>
      <c r="L6" s="0" t="s">
        <v>7</v>
      </c>
      <c r="M6" s="0" t="n">
        <v>6000</v>
      </c>
    </row>
    <row r="7" customFormat="false" ht="14.25" hidden="false" customHeight="false" outlineLevel="0" collapsed="false">
      <c r="E7" s="2" t="n">
        <v>44865</v>
      </c>
      <c r="F7" s="0" t="n">
        <v>2900</v>
      </c>
      <c r="G7" s="0" t="n">
        <f aca="false">balance_inicial+movimientos[[#This Row],[Importe]]</f>
        <v>8364.33</v>
      </c>
      <c r="H7" s="0" t="s">
        <v>8</v>
      </c>
      <c r="L7" s="0" t="s">
        <v>9</v>
      </c>
      <c r="M7" s="0" t="n">
        <v>14</v>
      </c>
    </row>
    <row r="8" customFormat="false" ht="14.25" hidden="false" customHeight="false" outlineLevel="0" collapsed="false">
      <c r="E8" s="2" t="n">
        <v>44865</v>
      </c>
      <c r="F8" s="0" t="n">
        <v>-5905</v>
      </c>
      <c r="G8" s="0" t="n">
        <f aca="false">G7+movimientos[[#This Row],[Importe]]</f>
        <v>2459.33</v>
      </c>
      <c r="H8" s="0" t="s">
        <v>10</v>
      </c>
      <c r="L8" s="0" t="s">
        <v>11</v>
      </c>
      <c r="M8" s="0" t="n">
        <v>13</v>
      </c>
    </row>
    <row r="9" customFormat="false" ht="14.25" hidden="false" customHeight="false" outlineLevel="0" collapsed="false">
      <c r="E9" s="2" t="n">
        <v>44865</v>
      </c>
      <c r="F9" s="0" t="n">
        <v>-3500</v>
      </c>
      <c r="G9" s="0" t="n">
        <f aca="false">G8+movimientos[[#This Row],[Importe]]</f>
        <v>-1040.67</v>
      </c>
      <c r="H9" s="0" t="s">
        <v>12</v>
      </c>
    </row>
    <row r="10" customFormat="false" ht="14.25" hidden="false" customHeight="false" outlineLevel="0" collapsed="false">
      <c r="E10" s="2" t="n">
        <v>44865</v>
      </c>
      <c r="F10" s="0" t="n">
        <v>-500</v>
      </c>
      <c r="G10" s="0" t="n">
        <f aca="false">G9+movimientos[[#This Row],[Importe]]</f>
        <v>-1540.67</v>
      </c>
      <c r="H10" s="0" t="s">
        <v>13</v>
      </c>
      <c r="L10" s="0" t="s">
        <v>14</v>
      </c>
      <c r="M10" s="0" t="n">
        <f aca="false">(M6/M7)*M8</f>
        <v>5571.42857142857</v>
      </c>
    </row>
    <row r="11" customFormat="false" ht="14.25" hidden="false" customHeight="false" outlineLevel="0" collapsed="false">
      <c r="E11" s="2" t="n">
        <v>44866</v>
      </c>
      <c r="F11" s="0" t="n">
        <v>-1800</v>
      </c>
      <c r="G11" s="0" t="n">
        <f aca="false">G10+movimientos[[#This Row],[Importe]]</f>
        <v>-3340.67</v>
      </c>
      <c r="H11" s="0" t="s">
        <v>15</v>
      </c>
    </row>
    <row r="12" customFormat="false" ht="14.25" hidden="false" customHeight="false" outlineLevel="0" collapsed="false">
      <c r="E12" s="2" t="n">
        <v>44880</v>
      </c>
      <c r="F12" s="0" t="n">
        <v>14000</v>
      </c>
      <c r="G12" s="0" t="n">
        <f aca="false">G11+movimientos[[#This Row],[Importe]]</f>
        <v>10659.33</v>
      </c>
      <c r="H12" s="0" t="s">
        <v>16</v>
      </c>
    </row>
    <row r="13" customFormat="false" ht="14.25" hidden="false" customHeight="false" outlineLevel="0" collapsed="false">
      <c r="E13" s="2" t="s">
        <v>17</v>
      </c>
      <c r="F13" s="0" t="n">
        <v>-362</v>
      </c>
      <c r="G13" s="0" t="n">
        <f aca="false">G12+movimientos[[#This Row],[Importe]]</f>
        <v>10297.33</v>
      </c>
      <c r="H13" s="0" t="s">
        <v>18</v>
      </c>
    </row>
    <row r="14" customFormat="false" ht="14.25" hidden="false" customHeight="false" outlineLevel="0" collapsed="false">
      <c r="E14" s="2" t="s">
        <v>17</v>
      </c>
      <c r="F14" s="0" t="n">
        <v>-5905</v>
      </c>
      <c r="G14" s="0" t="n">
        <f aca="false">G13+movimientos[[#This Row],[Importe]]</f>
        <v>4392.33</v>
      </c>
      <c r="H14" s="0" t="s">
        <v>19</v>
      </c>
    </row>
    <row r="15" customFormat="false" ht="14.25" hidden="false" customHeight="false" outlineLevel="0" collapsed="false">
      <c r="E15" s="2" t="s">
        <v>17</v>
      </c>
      <c r="F15" s="0" t="n">
        <v>-3500</v>
      </c>
      <c r="G15" s="0" t="n">
        <f aca="false">G14+movimientos[[#This Row],[Importe]]</f>
        <v>892.33</v>
      </c>
      <c r="H15" s="0" t="s">
        <v>20</v>
      </c>
    </row>
    <row r="16" customFormat="false" ht="14.25" hidden="false" customHeight="false" outlineLevel="0" collapsed="false">
      <c r="E16" s="2" t="s">
        <v>17</v>
      </c>
      <c r="F16" s="0" t="n">
        <v>-1600</v>
      </c>
      <c r="G16" s="0" t="n">
        <f aca="false">G15+movimientos[[#This Row],[Importe]]</f>
        <v>-707.67</v>
      </c>
      <c r="H16" s="0" t="s">
        <v>21</v>
      </c>
    </row>
    <row r="17" customFormat="false" ht="14.25" hidden="false" customHeight="false" outlineLevel="0" collapsed="false">
      <c r="C17" s="2"/>
      <c r="E17" s="2" t="n">
        <v>44910</v>
      </c>
      <c r="F17" s="0" t="n">
        <v>12000</v>
      </c>
      <c r="G17" s="0" t="n">
        <f aca="false">G16+movimientos[[#This Row],[Importe]]</f>
        <v>11292.33</v>
      </c>
      <c r="H17" s="0" t="s">
        <v>22</v>
      </c>
    </row>
    <row r="18" customFormat="false" ht="14.25" hidden="false" customHeight="false" outlineLevel="0" collapsed="false">
      <c r="E18" s="2" t="n">
        <v>44896</v>
      </c>
      <c r="F18" s="0" t="n">
        <v>-1800</v>
      </c>
      <c r="G18" s="0" t="n">
        <f aca="false">G17+movimientos[[#This Row],[Importe]]</f>
        <v>9492.33</v>
      </c>
      <c r="H18" s="0" t="s">
        <v>15</v>
      </c>
    </row>
    <row r="19" customFormat="false" ht="14.25" hidden="false" customHeight="false" outlineLevel="0" collapsed="false">
      <c r="E19" s="2" t="n">
        <v>44926</v>
      </c>
      <c r="F19" s="0" t="n">
        <v>-362</v>
      </c>
      <c r="G19" s="0" t="n">
        <f aca="false">G18+movimientos[[#This Row],[Importe]]</f>
        <v>9130.33</v>
      </c>
      <c r="H19" s="0" t="s">
        <v>18</v>
      </c>
    </row>
    <row r="20" customFormat="false" ht="14.25" hidden="false" customHeight="false" outlineLevel="0" collapsed="false">
      <c r="E20" s="2" t="n">
        <v>44926</v>
      </c>
      <c r="F20" s="0" t="n">
        <v>-5905</v>
      </c>
      <c r="G20" s="0" t="n">
        <f aca="false">G19+movimientos[[#This Row],[Importe]]</f>
        <v>3225.33</v>
      </c>
      <c r="H20" s="0" t="s">
        <v>19</v>
      </c>
    </row>
    <row r="21" customFormat="false" ht="14.25" hidden="false" customHeight="false" outlineLevel="0" collapsed="false">
      <c r="E21" s="2" t="n">
        <v>44926</v>
      </c>
      <c r="F21" s="0" t="n">
        <v>-3500</v>
      </c>
      <c r="G21" s="0" t="n">
        <f aca="false">G20+movimientos[[#This Row],[Importe]]</f>
        <v>-274.67</v>
      </c>
      <c r="H21" s="0" t="s">
        <v>20</v>
      </c>
    </row>
    <row r="22" customFormat="false" ht="14.25" hidden="false" customHeight="false" outlineLevel="0" collapsed="false">
      <c r="E22" s="2" t="n">
        <v>44926</v>
      </c>
      <c r="F22" s="0" t="n">
        <v>-1600</v>
      </c>
      <c r="G22" s="0" t="n">
        <f aca="false">G21+movimientos[[#This Row],[Importe]]</f>
        <v>-1874.67</v>
      </c>
      <c r="H22" s="0" t="s">
        <v>21</v>
      </c>
    </row>
    <row r="23" customFormat="false" ht="14.25" hidden="false" customHeight="false" outlineLevel="0" collapsed="false">
      <c r="E23" s="2" t="n">
        <v>44927</v>
      </c>
      <c r="F23" s="0" t="n">
        <v>-1800</v>
      </c>
      <c r="G23" s="0" t="n">
        <f aca="false">G22+movimientos[[#This Row],[Importe]]</f>
        <v>-3674.67</v>
      </c>
      <c r="H23" s="0" t="s">
        <v>15</v>
      </c>
    </row>
    <row r="24" customFormat="false" ht="14.25" hidden="false" customHeight="false" outlineLevel="0" collapsed="false">
      <c r="E24" s="2" t="n">
        <v>44941</v>
      </c>
      <c r="F24" s="0" t="n">
        <v>6000</v>
      </c>
      <c r="G24" s="0" t="n">
        <f aca="false">G23+movimientos[[#This Row],[Importe]]</f>
        <v>2325.33</v>
      </c>
      <c r="H24" s="0" t="s">
        <v>23</v>
      </c>
    </row>
    <row r="25" customFormat="false" ht="14.25" hidden="false" customHeight="false" outlineLevel="0" collapsed="false">
      <c r="E25" s="2" t="n">
        <v>44946</v>
      </c>
      <c r="F25" s="0" t="n">
        <v>-5000</v>
      </c>
      <c r="G25" s="0" t="n">
        <f aca="false">G24+movimientos[[#This Row],[Importe]]</f>
        <v>-2674.67</v>
      </c>
      <c r="H25" s="0" t="s">
        <v>24</v>
      </c>
    </row>
    <row r="26" customFormat="false" ht="14.25" hidden="false" customHeight="false" outlineLevel="0" collapsed="false">
      <c r="E26" s="2"/>
      <c r="G26" s="0" t="n">
        <f aca="false">G25+movimientos[[#This Row],[Importe]]</f>
        <v>-2674.67</v>
      </c>
    </row>
    <row r="27" customFormat="false" ht="14.25" hidden="false" customHeight="false" outlineLevel="0" collapsed="false">
      <c r="E27" s="2"/>
      <c r="G27" s="0" t="n">
        <f aca="false">G26+movimientos[[#This Row],[Importe]]</f>
        <v>-2674.67</v>
      </c>
    </row>
    <row r="28" customFormat="false" ht="14.25" hidden="false" customHeight="false" outlineLevel="0" collapsed="false">
      <c r="E28" s="2"/>
      <c r="G28" s="0" t="n">
        <f aca="false">G27+movimientos[[#This Row],[Importe]]</f>
        <v>-2674.67</v>
      </c>
    </row>
    <row r="29" customFormat="false" ht="14.25" hidden="false" customHeight="false" outlineLevel="0" collapsed="false">
      <c r="E29" s="2"/>
      <c r="G29" s="0" t="n">
        <f aca="false">G28+movimientos[[#This Row],[Importe]]</f>
        <v>-2674.67</v>
      </c>
    </row>
    <row r="30" customFormat="false" ht="14.25" hidden="false" customHeight="false" outlineLevel="0" collapsed="false">
      <c r="E30" s="2"/>
      <c r="G30" s="0" t="n">
        <f aca="false">G29+movimientos[[#This Row],[Importe]]</f>
        <v>-2674.67</v>
      </c>
    </row>
    <row r="31" customFormat="false" ht="14.25" hidden="false" customHeight="false" outlineLevel="0" collapsed="false">
      <c r="E31" s="2"/>
      <c r="G31" s="0" t="n">
        <f aca="false">G30+movimientos[[#This Row],[Importe]]</f>
        <v>-2674.67</v>
      </c>
    </row>
    <row r="32" customFormat="false" ht="14.25" hidden="false" customHeight="false" outlineLevel="0" collapsed="false">
      <c r="E32" s="2"/>
      <c r="G32" s="0" t="n">
        <f aca="false">G31+movimientos[[#This Row],[Importe]]</f>
        <v>-2674.67</v>
      </c>
    </row>
    <row r="33" customFormat="false" ht="14.25" hidden="false" customHeight="false" outlineLevel="0" collapsed="false">
      <c r="E33" s="2"/>
      <c r="G33" s="0" t="n">
        <f aca="false">G32+movimientos[[#This Row],[Importe]]</f>
        <v>-2674.67</v>
      </c>
    </row>
  </sheetData>
  <conditionalFormatting sqref="G7:G33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C4:M33"/>
  <sheetViews>
    <sheetView showFormulas="false" showGridLines="true" showRowColHeaders="true" showZeros="true" rightToLeft="false" tabSelected="false" showOutlineSymbols="true" defaultGridColor="true" view="normal" topLeftCell="C1" colorId="64" zoomScale="85" zoomScaleNormal="85" zoomScalePageLayoutView="100" workbookViewId="0">
      <selection pane="topLeft" activeCell="G8" activeCellId="0" sqref="G8"/>
    </sheetView>
  </sheetViews>
  <sheetFormatPr defaultRowHeight="14.25" zeroHeight="false" outlineLevelRow="0" outlineLevelCol="0"/>
  <cols>
    <col collapsed="false" customWidth="true" hidden="false" outlineLevel="0" max="2" min="1" style="0" width="10.54"/>
    <col collapsed="false" customWidth="true" hidden="false" outlineLevel="0" max="3" min="3" style="0" width="11.92"/>
    <col collapsed="false" customWidth="true" hidden="false" outlineLevel="0" max="5" min="4" style="0" width="10.54"/>
    <col collapsed="false" customWidth="true" hidden="false" outlineLevel="0" max="7" min="6" style="0" width="15.87"/>
    <col collapsed="false" customWidth="true" hidden="false" outlineLevel="0" max="8" min="8" style="0" width="25.79"/>
    <col collapsed="false" customWidth="true" hidden="false" outlineLevel="0" max="11" min="9" style="0" width="10.54"/>
    <col collapsed="false" customWidth="true" hidden="false" outlineLevel="0" max="12" min="12" style="0" width="25.79"/>
    <col collapsed="false" customWidth="true" hidden="false" outlineLevel="0" max="1025" min="13" style="0" width="10.54"/>
  </cols>
  <sheetData>
    <row r="4" customFormat="false" ht="14.25" hidden="false" customHeight="false" outlineLevel="0" collapsed="false">
      <c r="C4" s="0" t="s">
        <v>0</v>
      </c>
      <c r="D4" s="0" t="n">
        <v>5464.33</v>
      </c>
      <c r="F4" s="0" t="s">
        <v>1</v>
      </c>
      <c r="G4" s="0" t="n">
        <f aca="false">balance_inicial+SUM(movimientos3[Importe])</f>
        <v>2425.33</v>
      </c>
    </row>
    <row r="6" customFormat="false" ht="14.25" hidden="false" customHeight="false" outlineLevel="0" collapsed="false">
      <c r="C6" s="0" t="s">
        <v>2</v>
      </c>
      <c r="E6" s="1" t="s">
        <v>3</v>
      </c>
      <c r="F6" s="1" t="s">
        <v>4</v>
      </c>
      <c r="G6" s="1" t="s">
        <v>5</v>
      </c>
      <c r="H6" s="1" t="s">
        <v>6</v>
      </c>
      <c r="L6" s="0" t="s">
        <v>7</v>
      </c>
      <c r="M6" s="0" t="n">
        <v>6000</v>
      </c>
    </row>
    <row r="7" customFormat="false" ht="14.25" hidden="false" customHeight="false" outlineLevel="0" collapsed="false">
      <c r="E7" s="2" t="n">
        <v>44865</v>
      </c>
      <c r="F7" s="0" t="n">
        <v>6000</v>
      </c>
      <c r="G7" s="0" t="n">
        <f aca="false">balance_inicial+movimientos3[[#This Row],[Importe]]</f>
        <v>11464.33</v>
      </c>
      <c r="H7" s="0" t="s">
        <v>8</v>
      </c>
      <c r="L7" s="0" t="s">
        <v>9</v>
      </c>
      <c r="M7" s="0" t="n">
        <v>14</v>
      </c>
    </row>
    <row r="8" customFormat="false" ht="14.25" hidden="false" customHeight="false" outlineLevel="0" collapsed="false">
      <c r="E8" s="2" t="n">
        <v>44865</v>
      </c>
      <c r="F8" s="0" t="n">
        <v>-5905</v>
      </c>
      <c r="G8" s="0" t="n">
        <f aca="false">G7+movimientos3[[#This Row],[Importe]]</f>
        <v>5559.33</v>
      </c>
      <c r="H8" s="0" t="s">
        <v>10</v>
      </c>
      <c r="L8" s="0" t="s">
        <v>11</v>
      </c>
      <c r="M8" s="0" t="n">
        <v>13</v>
      </c>
    </row>
    <row r="9" customFormat="false" ht="14.25" hidden="false" customHeight="false" outlineLevel="0" collapsed="false">
      <c r="E9" s="2" t="n">
        <v>44865</v>
      </c>
      <c r="F9" s="0" t="n">
        <v>-3500</v>
      </c>
      <c r="G9" s="0" t="n">
        <f aca="false">G8+movimientos3[[#This Row],[Importe]]</f>
        <v>2059.33</v>
      </c>
      <c r="H9" s="0" t="s">
        <v>12</v>
      </c>
    </row>
    <row r="10" customFormat="false" ht="14.25" hidden="false" customHeight="false" outlineLevel="0" collapsed="false">
      <c r="E10" s="2" t="n">
        <v>44865</v>
      </c>
      <c r="F10" s="0" t="n">
        <v>-500</v>
      </c>
      <c r="G10" s="0" t="n">
        <f aca="false">G9+movimientos3[[#This Row],[Importe]]</f>
        <v>1559.33</v>
      </c>
      <c r="H10" s="0" t="s">
        <v>13</v>
      </c>
      <c r="L10" s="0" t="s">
        <v>14</v>
      </c>
      <c r="M10" s="0" t="n">
        <f aca="false">(M6/M7)*M8</f>
        <v>5571.42857142857</v>
      </c>
    </row>
    <row r="11" customFormat="false" ht="14.25" hidden="false" customHeight="false" outlineLevel="0" collapsed="false">
      <c r="E11" s="2" t="n">
        <v>44866</v>
      </c>
      <c r="F11" s="0" t="n">
        <v>-1800</v>
      </c>
      <c r="G11" s="0" t="n">
        <f aca="false">G10+movimientos3[[#This Row],[Importe]]</f>
        <v>-240.67</v>
      </c>
      <c r="H11" s="0" t="s">
        <v>15</v>
      </c>
    </row>
    <row r="12" customFormat="false" ht="14.25" hidden="false" customHeight="false" outlineLevel="0" collapsed="false">
      <c r="E12" s="2" t="n">
        <v>44880</v>
      </c>
      <c r="F12" s="0" t="n">
        <v>16000</v>
      </c>
      <c r="G12" s="0" t="n">
        <f aca="false">G11+movimientos3[[#This Row],[Importe]]</f>
        <v>15759.33</v>
      </c>
      <c r="H12" s="0" t="s">
        <v>16</v>
      </c>
    </row>
    <row r="13" customFormat="false" ht="14.25" hidden="false" customHeight="false" outlineLevel="0" collapsed="false">
      <c r="E13" s="2" t="s">
        <v>17</v>
      </c>
      <c r="F13" s="0" t="n">
        <v>-362</v>
      </c>
      <c r="G13" s="0" t="n">
        <f aca="false">G12+movimientos3[[#This Row],[Importe]]</f>
        <v>15397.33</v>
      </c>
      <c r="H13" s="0" t="s">
        <v>18</v>
      </c>
    </row>
    <row r="14" customFormat="false" ht="14.25" hidden="false" customHeight="false" outlineLevel="0" collapsed="false">
      <c r="E14" s="2" t="s">
        <v>17</v>
      </c>
      <c r="F14" s="0" t="n">
        <v>-5905</v>
      </c>
      <c r="G14" s="0" t="n">
        <f aca="false">G13+movimientos3[[#This Row],[Importe]]</f>
        <v>9492.33</v>
      </c>
      <c r="H14" s="0" t="s">
        <v>19</v>
      </c>
    </row>
    <row r="15" customFormat="false" ht="14.25" hidden="false" customHeight="false" outlineLevel="0" collapsed="false">
      <c r="E15" s="2" t="s">
        <v>17</v>
      </c>
      <c r="F15" s="0" t="n">
        <v>-3500</v>
      </c>
      <c r="G15" s="0" t="n">
        <f aca="false">G14+movimientos3[[#This Row],[Importe]]</f>
        <v>5992.33</v>
      </c>
      <c r="H15" s="0" t="s">
        <v>20</v>
      </c>
    </row>
    <row r="16" customFormat="false" ht="14.25" hidden="false" customHeight="false" outlineLevel="0" collapsed="false">
      <c r="E16" s="2" t="s">
        <v>17</v>
      </c>
      <c r="F16" s="0" t="n">
        <v>-1600</v>
      </c>
      <c r="G16" s="0" t="n">
        <f aca="false">G15+movimientos3[[#This Row],[Importe]]</f>
        <v>4392.33</v>
      </c>
      <c r="H16" s="0" t="s">
        <v>21</v>
      </c>
    </row>
    <row r="17" customFormat="false" ht="14.25" hidden="false" customHeight="false" outlineLevel="0" collapsed="false">
      <c r="C17" s="2"/>
      <c r="E17" s="2" t="n">
        <v>44910</v>
      </c>
      <c r="F17" s="0" t="n">
        <v>12000</v>
      </c>
      <c r="G17" s="0" t="n">
        <f aca="false">G16+movimientos3[[#This Row],[Importe]]</f>
        <v>16392.33</v>
      </c>
      <c r="H17" s="0" t="s">
        <v>22</v>
      </c>
    </row>
    <row r="18" customFormat="false" ht="14.25" hidden="false" customHeight="false" outlineLevel="0" collapsed="false">
      <c r="E18" s="2" t="n">
        <v>44896</v>
      </c>
      <c r="F18" s="0" t="n">
        <v>-1800</v>
      </c>
      <c r="G18" s="0" t="n">
        <f aca="false">G17+movimientos3[[#This Row],[Importe]]</f>
        <v>14592.33</v>
      </c>
      <c r="H18" s="0" t="s">
        <v>15</v>
      </c>
    </row>
    <row r="19" customFormat="false" ht="14.25" hidden="false" customHeight="false" outlineLevel="0" collapsed="false">
      <c r="E19" s="2" t="n">
        <v>44926</v>
      </c>
      <c r="F19" s="0" t="n">
        <v>-362</v>
      </c>
      <c r="G19" s="0" t="n">
        <f aca="false">G18+movimientos3[[#This Row],[Importe]]</f>
        <v>14230.33</v>
      </c>
      <c r="H19" s="0" t="s">
        <v>18</v>
      </c>
    </row>
    <row r="20" customFormat="false" ht="14.25" hidden="false" customHeight="false" outlineLevel="0" collapsed="false">
      <c r="E20" s="2" t="n">
        <v>44926</v>
      </c>
      <c r="F20" s="0" t="n">
        <v>-5905</v>
      </c>
      <c r="G20" s="0" t="n">
        <f aca="false">G19+movimientos3[[#This Row],[Importe]]</f>
        <v>8325.33</v>
      </c>
      <c r="H20" s="0" t="s">
        <v>19</v>
      </c>
    </row>
    <row r="21" customFormat="false" ht="14.25" hidden="false" customHeight="false" outlineLevel="0" collapsed="false">
      <c r="E21" s="2" t="n">
        <v>44926</v>
      </c>
      <c r="F21" s="0" t="n">
        <v>-3500</v>
      </c>
      <c r="G21" s="0" t="n">
        <f aca="false">G20+movimientos3[[#This Row],[Importe]]</f>
        <v>4825.33</v>
      </c>
      <c r="H21" s="0" t="s">
        <v>20</v>
      </c>
    </row>
    <row r="22" customFormat="false" ht="14.25" hidden="false" customHeight="false" outlineLevel="0" collapsed="false">
      <c r="E22" s="2" t="n">
        <v>44926</v>
      </c>
      <c r="F22" s="0" t="n">
        <v>-1600</v>
      </c>
      <c r="G22" s="0" t="n">
        <f aca="false">G21+movimientos3[[#This Row],[Importe]]</f>
        <v>3225.33</v>
      </c>
      <c r="H22" s="0" t="s">
        <v>21</v>
      </c>
    </row>
    <row r="23" customFormat="false" ht="14.25" hidden="false" customHeight="false" outlineLevel="0" collapsed="false">
      <c r="E23" s="2" t="n">
        <v>44927</v>
      </c>
      <c r="F23" s="0" t="n">
        <v>-1800</v>
      </c>
      <c r="G23" s="0" t="n">
        <f aca="false">G22+movimientos3[[#This Row],[Importe]]</f>
        <v>1425.33</v>
      </c>
      <c r="H23" s="0" t="s">
        <v>15</v>
      </c>
    </row>
    <row r="24" customFormat="false" ht="14.25" hidden="false" customHeight="false" outlineLevel="0" collapsed="false">
      <c r="E24" s="2" t="n">
        <v>44941</v>
      </c>
      <c r="F24" s="0" t="n">
        <v>6000</v>
      </c>
      <c r="G24" s="0" t="n">
        <f aca="false">G23+movimientos3[[#This Row],[Importe]]</f>
        <v>7425.33</v>
      </c>
      <c r="H24" s="0" t="s">
        <v>23</v>
      </c>
    </row>
    <row r="25" customFormat="false" ht="14.25" hidden="false" customHeight="false" outlineLevel="0" collapsed="false">
      <c r="E25" s="2" t="n">
        <v>44946</v>
      </c>
      <c r="F25" s="0" t="n">
        <v>-5000</v>
      </c>
      <c r="G25" s="0" t="n">
        <f aca="false">G24+movimientos3[[#This Row],[Importe]]</f>
        <v>2425.33</v>
      </c>
      <c r="H25" s="0" t="s">
        <v>24</v>
      </c>
    </row>
    <row r="26" customFormat="false" ht="14.25" hidden="false" customHeight="false" outlineLevel="0" collapsed="false">
      <c r="E26" s="2"/>
      <c r="G26" s="0" t="n">
        <f aca="false">G25+movimientos3[[#This Row],[Importe]]</f>
        <v>2425.33</v>
      </c>
    </row>
    <row r="27" customFormat="false" ht="14.25" hidden="false" customHeight="false" outlineLevel="0" collapsed="false">
      <c r="E27" s="2"/>
      <c r="G27" s="0" t="n">
        <f aca="false">G26+movimientos3[[#This Row],[Importe]]</f>
        <v>2425.33</v>
      </c>
    </row>
    <row r="28" customFormat="false" ht="14.25" hidden="false" customHeight="false" outlineLevel="0" collapsed="false">
      <c r="E28" s="2"/>
      <c r="G28" s="0" t="n">
        <f aca="false">G27+movimientos3[[#This Row],[Importe]]</f>
        <v>2425.33</v>
      </c>
    </row>
    <row r="29" customFormat="false" ht="14.25" hidden="false" customHeight="false" outlineLevel="0" collapsed="false">
      <c r="E29" s="2"/>
      <c r="G29" s="0" t="n">
        <f aca="false">G28+movimientos3[[#This Row],[Importe]]</f>
        <v>2425.33</v>
      </c>
    </row>
    <row r="30" customFormat="false" ht="14.25" hidden="false" customHeight="false" outlineLevel="0" collapsed="false">
      <c r="E30" s="2"/>
      <c r="G30" s="0" t="n">
        <f aca="false">G29+movimientos3[[#This Row],[Importe]]</f>
        <v>2425.33</v>
      </c>
    </row>
    <row r="31" customFormat="false" ht="14.25" hidden="false" customHeight="false" outlineLevel="0" collapsed="false">
      <c r="E31" s="2"/>
      <c r="G31" s="0" t="n">
        <f aca="false">G30+movimientos3[[#This Row],[Importe]]</f>
        <v>2425.33</v>
      </c>
    </row>
    <row r="32" customFormat="false" ht="14.25" hidden="false" customHeight="false" outlineLevel="0" collapsed="false">
      <c r="E32" s="2"/>
      <c r="G32" s="0" t="n">
        <f aca="false">G31+movimientos3[[#This Row],[Importe]]</f>
        <v>2425.33</v>
      </c>
    </row>
    <row r="33" customFormat="false" ht="14.25" hidden="false" customHeight="false" outlineLevel="0" collapsed="false">
      <c r="E33" s="2"/>
      <c r="G33" s="0" t="n">
        <f aca="false">G32+movimientos3[[#This Row],[Importe]]</f>
        <v>2425.33</v>
      </c>
    </row>
  </sheetData>
  <conditionalFormatting sqref="G7:G33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9" activeCellId="0" sqref="E39"/>
    </sheetView>
  </sheetViews>
  <sheetFormatPr defaultRowHeight="14.25" zeroHeight="false" outlineLevelRow="0" outlineLevelCol="0"/>
  <cols>
    <col collapsed="false" customWidth="true" hidden="false" outlineLevel="0" max="2" min="1" style="0" width="10.54"/>
    <col collapsed="false" customWidth="true" hidden="false" outlineLevel="0" max="3" min="3" style="0" width="13.4"/>
    <col collapsed="false" customWidth="true" hidden="false" outlineLevel="0" max="4" min="4" style="0" width="17.47"/>
    <col collapsed="false" customWidth="true" hidden="false" outlineLevel="0" max="5" min="5" style="0" width="26.27"/>
    <col collapsed="false" customWidth="true" hidden="false" outlineLevel="0" max="1025" min="6" style="0" width="10.54"/>
  </cols>
  <sheetData>
    <row r="3" customFormat="false" ht="14.25" hidden="false" customHeight="false" outlineLevel="0" collapsed="false">
      <c r="B3" s="1" t="s">
        <v>3</v>
      </c>
      <c r="C3" s="1" t="s">
        <v>4</v>
      </c>
      <c r="D3" s="1" t="s">
        <v>5</v>
      </c>
      <c r="E3" s="1" t="s">
        <v>6</v>
      </c>
    </row>
    <row r="4" customFormat="false" ht="13.8" hidden="false" customHeight="false" outlineLevel="0" collapsed="false">
      <c r="B4" s="2" t="n">
        <v>44865</v>
      </c>
      <c r="C4" s="0" t="n">
        <v>6000</v>
      </c>
      <c r="D4" s="0" t="n">
        <f aca="false">I4+movimientos34[[#This Row],[Importe]]</f>
        <v>11464.33</v>
      </c>
      <c r="E4" s="0" t="s">
        <v>8</v>
      </c>
      <c r="G4" s="0" t="s">
        <v>25</v>
      </c>
      <c r="I4" s="0" t="n">
        <v>5464.33</v>
      </c>
    </row>
    <row r="5" customFormat="false" ht="14.25" hidden="false" customHeight="false" outlineLevel="0" collapsed="false">
      <c r="B5" s="2" t="n">
        <v>44865</v>
      </c>
      <c r="C5" s="0" t="n">
        <v>-5905</v>
      </c>
      <c r="D5" s="0" t="n">
        <f aca="false">D4+movimientos34[[#This Row],[Importe]]</f>
        <v>5559.33</v>
      </c>
      <c r="E5" s="0" t="s">
        <v>10</v>
      </c>
      <c r="G5" s="0" t="s">
        <v>26</v>
      </c>
    </row>
    <row r="6" customFormat="false" ht="14.25" hidden="false" customHeight="false" outlineLevel="0" collapsed="false">
      <c r="B6" s="2" t="n">
        <v>44865</v>
      </c>
      <c r="C6" s="0" t="n">
        <v>-3500</v>
      </c>
      <c r="D6" s="0" t="n">
        <f aca="false">D5+movimientos34[[#This Row],[Importe]]</f>
        <v>2059.33</v>
      </c>
      <c r="E6" s="0" t="s">
        <v>12</v>
      </c>
    </row>
    <row r="7" customFormat="false" ht="14.25" hidden="false" customHeight="false" outlineLevel="0" collapsed="false">
      <c r="B7" s="2" t="n">
        <v>44865</v>
      </c>
      <c r="C7" s="0" t="n">
        <v>-500</v>
      </c>
      <c r="D7" s="0" t="n">
        <f aca="false">D6+movimientos34[[#This Row],[Importe]]</f>
        <v>1559.33</v>
      </c>
      <c r="E7" s="0" t="s">
        <v>13</v>
      </c>
    </row>
    <row r="8" customFormat="false" ht="14.25" hidden="false" customHeight="false" outlineLevel="0" collapsed="false">
      <c r="B8" s="3" t="n">
        <v>44866</v>
      </c>
      <c r="C8" s="0" t="n">
        <v>-1800</v>
      </c>
      <c r="D8" s="0" t="n">
        <f aca="false">D7+movimientos34[[#This Row],[Importe]]</f>
        <v>-240.67</v>
      </c>
      <c r="E8" s="0" t="s">
        <v>15</v>
      </c>
    </row>
    <row r="9" customFormat="false" ht="13.8" hidden="false" customHeight="false" outlineLevel="0" collapsed="false">
      <c r="B9" s="3" t="n">
        <v>44880</v>
      </c>
      <c r="C9" s="0" t="n">
        <v>14000</v>
      </c>
      <c r="D9" s="0" t="n">
        <f aca="false">D8+movimientos34[[#This Row],[Importe]]</f>
        <v>13759.33</v>
      </c>
      <c r="E9" s="0" t="s">
        <v>16</v>
      </c>
      <c r="G9" s="4" t="s">
        <v>27</v>
      </c>
    </row>
    <row r="10" customFormat="false" ht="13.8" hidden="false" customHeight="false" outlineLevel="0" collapsed="false">
      <c r="B10" s="3" t="s">
        <v>17</v>
      </c>
      <c r="C10" s="0" t="n">
        <v>-362</v>
      </c>
      <c r="D10" s="0" t="n">
        <f aca="false">D9+movimientos34[[#This Row],[Importe]]</f>
        <v>13397.33</v>
      </c>
      <c r="E10" s="0" t="s">
        <v>18</v>
      </c>
      <c r="G10" s="0" t="s">
        <v>28</v>
      </c>
    </row>
    <row r="11" customFormat="false" ht="13.8" hidden="false" customHeight="false" outlineLevel="0" collapsed="false">
      <c r="B11" s="3" t="s">
        <v>17</v>
      </c>
      <c r="C11" s="0" t="n">
        <v>-5905</v>
      </c>
      <c r="D11" s="0" t="n">
        <f aca="false">D10+movimientos34[[#This Row],[Importe]]</f>
        <v>7492.33</v>
      </c>
      <c r="E11" s="0" t="s">
        <v>19</v>
      </c>
      <c r="G11" s="0" t="s">
        <v>29</v>
      </c>
    </row>
    <row r="12" customFormat="false" ht="13.8" hidden="false" customHeight="false" outlineLevel="0" collapsed="false">
      <c r="B12" s="3" t="s">
        <v>17</v>
      </c>
      <c r="C12" s="0" t="n">
        <f aca="false">C9*-0.25</f>
        <v>-3500</v>
      </c>
      <c r="D12" s="0" t="n">
        <f aca="false">D11+movimientos34[[#This Row],[Importe]]</f>
        <v>3992.33</v>
      </c>
      <c r="E12" s="0" t="s">
        <v>20</v>
      </c>
    </row>
    <row r="13" customFormat="false" ht="14.25" hidden="false" customHeight="false" outlineLevel="0" collapsed="false">
      <c r="B13" s="3" t="s">
        <v>17</v>
      </c>
      <c r="C13" s="0" t="n">
        <v>-1600</v>
      </c>
      <c r="D13" s="0" t="n">
        <f aca="false">D12+movimientos34[[#This Row],[Importe]]</f>
        <v>2392.33</v>
      </c>
      <c r="E13" s="0" t="s">
        <v>21</v>
      </c>
    </row>
    <row r="14" customFormat="false" ht="13.8" hidden="false" customHeight="false" outlineLevel="0" collapsed="false">
      <c r="B14" s="2" t="n">
        <v>44896</v>
      </c>
      <c r="C14" s="0" t="n">
        <v>6000</v>
      </c>
      <c r="D14" s="0" t="n">
        <f aca="false">D13+movimientos34[[#This Row],[Importe]]</f>
        <v>8392.33</v>
      </c>
      <c r="E14" s="0" t="s">
        <v>30</v>
      </c>
    </row>
    <row r="15" customFormat="false" ht="13.8" hidden="false" customHeight="false" outlineLevel="0" collapsed="false">
      <c r="B15" s="2" t="n">
        <v>44896</v>
      </c>
      <c r="C15" s="0" t="n">
        <v>-1800</v>
      </c>
      <c r="D15" s="0" t="n">
        <f aca="false">D14+movimientos34[[#This Row],[Importe]]</f>
        <v>6592.33</v>
      </c>
      <c r="E15" s="0" t="s">
        <v>15</v>
      </c>
    </row>
    <row r="16" customFormat="false" ht="14.25" hidden="false" customHeight="false" outlineLevel="0" collapsed="false">
      <c r="B16" s="2" t="n">
        <v>44920</v>
      </c>
      <c r="C16" s="0" t="n">
        <v>6000</v>
      </c>
      <c r="D16" s="0" t="n">
        <f aca="false">D15+movimientos34[[#This Row],[Importe]]</f>
        <v>12592.33</v>
      </c>
      <c r="E16" s="0" t="s">
        <v>31</v>
      </c>
    </row>
    <row r="17" customFormat="false" ht="14.25" hidden="false" customHeight="false" outlineLevel="0" collapsed="false">
      <c r="B17" s="2" t="n">
        <v>44926</v>
      </c>
      <c r="C17" s="0" t="n">
        <v>-362</v>
      </c>
      <c r="D17" s="0" t="n">
        <f aca="false">D16+movimientos34[[#This Row],[Importe]]</f>
        <v>12230.33</v>
      </c>
      <c r="E17" s="0" t="s">
        <v>18</v>
      </c>
    </row>
    <row r="18" customFormat="false" ht="14.25" hidden="false" customHeight="false" outlineLevel="0" collapsed="false">
      <c r="B18" s="2" t="n">
        <v>44926</v>
      </c>
      <c r="C18" s="0" t="n">
        <v>-5905</v>
      </c>
      <c r="D18" s="0" t="n">
        <f aca="false">D17+movimientos34[[#This Row],[Importe]]</f>
        <v>6325.33</v>
      </c>
      <c r="E18" s="0" t="s">
        <v>19</v>
      </c>
    </row>
    <row r="19" customFormat="false" ht="14.25" hidden="false" customHeight="false" outlineLevel="0" collapsed="false">
      <c r="B19" s="2" t="n">
        <v>44926</v>
      </c>
      <c r="C19" s="0" t="n">
        <f aca="false">12000*-0.25</f>
        <v>-3000</v>
      </c>
      <c r="D19" s="0" t="n">
        <f aca="false">D18+movimientos34[[#This Row],[Importe]]</f>
        <v>3325.33</v>
      </c>
      <c r="E19" s="0" t="s">
        <v>20</v>
      </c>
    </row>
    <row r="20" customFormat="false" ht="14.25" hidden="false" customHeight="false" outlineLevel="0" collapsed="false">
      <c r="B20" s="2" t="n">
        <v>44926</v>
      </c>
      <c r="C20" s="0" t="n">
        <v>-1600</v>
      </c>
      <c r="D20" s="0" t="n">
        <f aca="false">D19+movimientos34[[#This Row],[Importe]]</f>
        <v>1725.33</v>
      </c>
      <c r="E20" s="0" t="s">
        <v>21</v>
      </c>
    </row>
    <row r="21" customFormat="false" ht="14.25" hidden="false" customHeight="false" outlineLevel="0" collapsed="false">
      <c r="B21" s="3" t="n">
        <v>44927</v>
      </c>
      <c r="C21" s="0" t="n">
        <v>-1800</v>
      </c>
      <c r="D21" s="0" t="n">
        <f aca="false">D20+movimientos34[[#This Row],[Importe]]</f>
        <v>-74.6700000000001</v>
      </c>
      <c r="E21" s="0" t="s">
        <v>15</v>
      </c>
    </row>
    <row r="22" customFormat="false" ht="14.25" hidden="false" customHeight="false" outlineLevel="0" collapsed="false">
      <c r="B22" s="3" t="n">
        <v>44941</v>
      </c>
      <c r="C22" s="0" t="n">
        <v>5500</v>
      </c>
      <c r="D22" s="0" t="n">
        <f aca="false">D21+movimientos34[[#This Row],[Importe]]</f>
        <v>5425.33</v>
      </c>
      <c r="E22" s="0" t="s">
        <v>32</v>
      </c>
    </row>
    <row r="23" customFormat="false" ht="13.8" hidden="false" customHeight="false" outlineLevel="0" collapsed="false">
      <c r="B23" s="3" t="n">
        <v>44946</v>
      </c>
      <c r="C23" s="0" t="n">
        <v>-5000</v>
      </c>
      <c r="D23" s="0" t="n">
        <f aca="false">D22+movimientos34[[#This Row],[Importe]]</f>
        <v>425.33</v>
      </c>
      <c r="E23" s="0" t="s">
        <v>24</v>
      </c>
    </row>
    <row r="24" customFormat="false" ht="14.25" hidden="false" customHeight="false" outlineLevel="0" collapsed="false">
      <c r="B24" s="3" t="n">
        <v>44957</v>
      </c>
      <c r="C24" s="0" t="n">
        <f aca="false">11000*0.23</f>
        <v>2530</v>
      </c>
      <c r="D24" s="0" t="n">
        <f aca="false">D23+movimientos34[[#This Row],[Importe]]</f>
        <v>2955.33</v>
      </c>
      <c r="E24" s="0" t="s">
        <v>20</v>
      </c>
    </row>
    <row r="25" customFormat="false" ht="14.25" hidden="false" customHeight="false" outlineLevel="0" collapsed="false">
      <c r="B25" s="3" t="n">
        <v>44957</v>
      </c>
      <c r="C25" s="0" t="n">
        <v>5500</v>
      </c>
      <c r="D25" s="0" t="n">
        <f aca="false">D24+movimientos34[[#This Row],[Importe]]</f>
        <v>8455.33</v>
      </c>
      <c r="E25" s="0" t="s">
        <v>33</v>
      </c>
    </row>
    <row r="26" customFormat="false" ht="14.25" hidden="false" customHeight="false" outlineLevel="0" collapsed="false">
      <c r="B26" s="3" t="n">
        <v>44957</v>
      </c>
      <c r="C26" s="0" t="n">
        <v>-362</v>
      </c>
      <c r="D26" s="0" t="n">
        <f aca="false">D25+movimientos34[[#This Row],[Importe]]</f>
        <v>8093.33</v>
      </c>
      <c r="E26" s="0" t="s">
        <v>18</v>
      </c>
    </row>
    <row r="27" customFormat="false" ht="14.25" hidden="false" customHeight="false" outlineLevel="0" collapsed="false">
      <c r="B27" s="3" t="n">
        <v>44957</v>
      </c>
      <c r="C27" s="0" t="n">
        <v>-5905</v>
      </c>
      <c r="D27" s="0" t="n">
        <f aca="false">D26+movimientos34[[#This Row],[Importe]]</f>
        <v>2188.33</v>
      </c>
      <c r="E27" s="0" t="s">
        <v>19</v>
      </c>
    </row>
    <row r="28" customFormat="false" ht="14.25" hidden="false" customHeight="false" outlineLevel="0" collapsed="false">
      <c r="B28" s="2" t="n">
        <v>44958</v>
      </c>
      <c r="C28" s="0" t="n">
        <v>-1800</v>
      </c>
      <c r="D28" s="0" t="n">
        <f aca="false">D27+movimientos34[[#This Row],[Importe]]</f>
        <v>388.33</v>
      </c>
      <c r="E28" s="0" t="s">
        <v>15</v>
      </c>
    </row>
    <row r="29" customFormat="false" ht="14.25" hidden="false" customHeight="false" outlineLevel="0" collapsed="false">
      <c r="B29" s="2" t="n">
        <v>44959</v>
      </c>
      <c r="C29" s="0" t="n">
        <v>7500</v>
      </c>
      <c r="D29" s="0" t="n">
        <f aca="false">D28+movimientos34[[#This Row],[Importe]]</f>
        <v>7888.33</v>
      </c>
      <c r="E29" s="0" t="s">
        <v>34</v>
      </c>
    </row>
    <row r="30" customFormat="false" ht="14.25" hidden="false" customHeight="false" outlineLevel="0" collapsed="false">
      <c r="B30" s="2" t="n">
        <v>44960</v>
      </c>
      <c r="C30" s="0" t="n">
        <v>-362</v>
      </c>
      <c r="D30" s="0" t="n">
        <f aca="false">D29+movimientos34[[#This Row],[Importe]]</f>
        <v>7526.33</v>
      </c>
      <c r="E30" s="0" t="s">
        <v>18</v>
      </c>
    </row>
    <row r="31" customFormat="false" ht="14.25" hidden="false" customHeight="false" outlineLevel="0" collapsed="false">
      <c r="B31" s="2" t="s">
        <v>35</v>
      </c>
      <c r="C31" s="0" t="n">
        <v>7500</v>
      </c>
      <c r="D31" s="0" t="n">
        <f aca="false">D30+movimientos34[[#This Row],[Importe]]</f>
        <v>15026.33</v>
      </c>
      <c r="E31" s="0" t="s">
        <v>36</v>
      </c>
    </row>
    <row r="32" customFormat="false" ht="14.25" hidden="false" customHeight="false" outlineLevel="0" collapsed="false">
      <c r="B32" s="2" t="n">
        <v>44985</v>
      </c>
      <c r="C32" s="0" t="n">
        <v>-500</v>
      </c>
      <c r="D32" s="0" t="n">
        <f aca="false">D31+movimientos34[[#This Row],[Importe]]</f>
        <v>14526.33</v>
      </c>
      <c r="E32" s="0" t="s">
        <v>13</v>
      </c>
    </row>
    <row r="33" customFormat="false" ht="14.25" hidden="false" customHeight="false" outlineLevel="0" collapsed="false">
      <c r="B33" s="2" t="n">
        <v>44985</v>
      </c>
      <c r="C33" s="0" t="n">
        <v>-5905</v>
      </c>
      <c r="D33" s="0" t="n">
        <f aca="false">D32+movimientos34[[#This Row],[Importe]]</f>
        <v>8621.33</v>
      </c>
      <c r="E33" s="0" t="s">
        <v>19</v>
      </c>
    </row>
    <row r="34" customFormat="false" ht="14.25" hidden="false" customHeight="false" outlineLevel="0" collapsed="false">
      <c r="B34" s="2" t="n">
        <v>44985</v>
      </c>
      <c r="C34" s="0" t="n">
        <f aca="false">15000*-0.23</f>
        <v>-3450</v>
      </c>
      <c r="D34" s="0" t="n">
        <f aca="false">D33+movimientos34[[#This Row],[Importe]]</f>
        <v>5171.33</v>
      </c>
      <c r="E34" s="0" t="s">
        <v>20</v>
      </c>
    </row>
    <row r="35" customFormat="false" ht="14.25" hidden="false" customHeight="false" outlineLevel="0" collapsed="false">
      <c r="B35" s="3" t="n">
        <v>44986</v>
      </c>
      <c r="C35" s="0" t="n">
        <v>-1800</v>
      </c>
      <c r="D35" s="0" t="n">
        <f aca="false">D34+movimientos34[[#This Row],[Importe]]</f>
        <v>3371.33</v>
      </c>
      <c r="E35" s="0" t="s">
        <v>15</v>
      </c>
    </row>
    <row r="36" customFormat="false" ht="14.25" hidden="false" customHeight="false" outlineLevel="0" collapsed="false">
      <c r="B36" s="3" t="n">
        <v>44987</v>
      </c>
      <c r="C36" s="0" t="n">
        <v>-362</v>
      </c>
      <c r="D36" s="0" t="n">
        <f aca="false">D35+movimientos34[[#This Row],[Importe]]</f>
        <v>3009.33</v>
      </c>
      <c r="E36" s="0" t="s">
        <v>18</v>
      </c>
    </row>
    <row r="37" customFormat="false" ht="14.25" hidden="false" customHeight="false" outlineLevel="0" collapsed="false">
      <c r="B37" s="3" t="n">
        <v>44988</v>
      </c>
      <c r="C37" s="0" t="n">
        <v>8000</v>
      </c>
      <c r="D37" s="0" t="n">
        <f aca="false">D36+movimientos34[[#This Row],[Importe]]</f>
        <v>11009.33</v>
      </c>
      <c r="E37" s="0" t="s">
        <v>37</v>
      </c>
    </row>
    <row r="38" customFormat="false" ht="14.25" hidden="false" customHeight="false" outlineLevel="0" collapsed="false">
      <c r="B38" s="3" t="n">
        <v>44989</v>
      </c>
      <c r="C38" s="0" t="n">
        <v>-1000</v>
      </c>
      <c r="D38" s="0" t="n">
        <f aca="false">D37+movimientos34[[#This Row],[Importe]]</f>
        <v>10009.33</v>
      </c>
      <c r="E38" s="0" t="s">
        <v>13</v>
      </c>
    </row>
    <row r="39" customFormat="false" ht="14.25" hidden="false" customHeight="false" outlineLevel="0" collapsed="false">
      <c r="B39" s="3" t="n">
        <v>45007</v>
      </c>
      <c r="C39" s="0" t="n">
        <v>-5905</v>
      </c>
      <c r="D39" s="0" t="n">
        <f aca="false">D38+movimientos34[[#This Row],[Importe]]</f>
        <v>4104.33</v>
      </c>
      <c r="E39" s="0" t="s">
        <v>19</v>
      </c>
    </row>
    <row r="40" customFormat="false" ht="14.25" hidden="false" customHeight="false" outlineLevel="0" collapsed="false">
      <c r="B40" s="3" t="n">
        <v>45007</v>
      </c>
      <c r="C40" s="0" t="n">
        <f aca="false">16000*-0.23</f>
        <v>-3680</v>
      </c>
      <c r="D40" s="0" t="n">
        <f aca="false">D39+movimientos34[[#This Row],[Importe]]</f>
        <v>424.33</v>
      </c>
      <c r="E40" s="0" t="s">
        <v>20</v>
      </c>
    </row>
    <row r="41" customFormat="false" ht="14.25" hidden="false" customHeight="false" outlineLevel="0" collapsed="false">
      <c r="B41" s="3" t="n">
        <v>45007</v>
      </c>
      <c r="C41" s="0" t="n">
        <v>8000</v>
      </c>
      <c r="D41" s="0" t="n">
        <f aca="false">D40+movimientos34[[#This Row],[Importe]]</f>
        <v>8424.33</v>
      </c>
      <c r="E41" s="0" t="s">
        <v>38</v>
      </c>
    </row>
    <row r="42" customFormat="false" ht="14.25" hidden="false" customHeight="false" outlineLevel="0" collapsed="false">
      <c r="D42" s="0" t="n">
        <f aca="false">D41+movimientos34[[#This Row],[Importe]]</f>
        <v>8424.33</v>
      </c>
    </row>
    <row r="43" customFormat="false" ht="14.25" hidden="false" customHeight="false" outlineLevel="0" collapsed="false">
      <c r="D43" s="0" t="n">
        <f aca="false">D42+movimientos34[[#This Row],[Importe]]</f>
        <v>8424.33</v>
      </c>
    </row>
    <row r="44" customFormat="false" ht="14.25" hidden="false" customHeight="false" outlineLevel="0" collapsed="false">
      <c r="D44" s="0" t="n">
        <f aca="false">D43+movimientos34[[#This Row],[Importe]]</f>
        <v>8424.33</v>
      </c>
    </row>
    <row r="45" customFormat="false" ht="14.25" hidden="false" customHeight="false" outlineLevel="0" collapsed="false">
      <c r="D45" s="0" t="n">
        <f aca="false">D44+movimientos34[[#This Row],[Importe]]</f>
        <v>8424.33</v>
      </c>
    </row>
    <row r="46" customFormat="false" ht="14.25" hidden="false" customHeight="false" outlineLevel="0" collapsed="false">
      <c r="D46" s="0" t="n">
        <f aca="false">D45+movimientos34[[#This Row],[Importe]]</f>
        <v>8424.33</v>
      </c>
    </row>
    <row r="47" customFormat="false" ht="14.25" hidden="false" customHeight="false" outlineLevel="0" collapsed="false">
      <c r="D47" s="0" t="n">
        <f aca="false">D46+movimientos34[[#This Row],[Importe]]</f>
        <v>8424.33</v>
      </c>
    </row>
    <row r="48" customFormat="false" ht="14.25" hidden="false" customHeight="false" outlineLevel="0" collapsed="false">
      <c r="D48" s="0" t="n">
        <f aca="false">D47+movimientos34[[#This Row],[Importe]]</f>
        <v>8424.33</v>
      </c>
    </row>
    <row r="49" customFormat="false" ht="14.25" hidden="false" customHeight="false" outlineLevel="0" collapsed="false">
      <c r="D49" s="0" t="n">
        <f aca="false">D48+movimientos34[[#This Row],[Importe]]</f>
        <v>8424.33</v>
      </c>
    </row>
    <row r="50" customFormat="false" ht="14.25" hidden="false" customHeight="false" outlineLevel="0" collapsed="false">
      <c r="D50" s="0" t="n">
        <f aca="false">D49+movimientos34[[#This Row],[Importe]]</f>
        <v>8424.33</v>
      </c>
    </row>
    <row r="51" customFormat="false" ht="14.25" hidden="false" customHeight="false" outlineLevel="0" collapsed="false">
      <c r="D51" s="0" t="n">
        <f aca="false">D50+movimientos34[[#This Row],[Importe]]</f>
        <v>8424.33</v>
      </c>
    </row>
    <row r="52" customFormat="false" ht="14.25" hidden="false" customHeight="false" outlineLevel="0" collapsed="false">
      <c r="D52" s="0" t="n">
        <f aca="false">D51+movimientos34[[#This Row],[Importe]]</f>
        <v>8424.33</v>
      </c>
    </row>
    <row r="53" customFormat="false" ht="14.25" hidden="false" customHeight="false" outlineLevel="0" collapsed="false">
      <c r="D53" s="0" t="n">
        <f aca="false">D52+movimientos34[[#This Row],[Importe]]</f>
        <v>8424.33</v>
      </c>
    </row>
    <row r="54" customFormat="false" ht="14.25" hidden="false" customHeight="false" outlineLevel="0" collapsed="false">
      <c r="D54" s="0" t="n">
        <f aca="false">D53+movimientos34[[#This Row],[Importe]]</f>
        <v>8424.33</v>
      </c>
    </row>
    <row r="55" customFormat="false" ht="14.25" hidden="false" customHeight="false" outlineLevel="0" collapsed="false">
      <c r="D55" s="0" t="n">
        <f aca="false">D54+movimientos34[[#This Row],[Importe]]</f>
        <v>8424.33</v>
      </c>
    </row>
    <row r="56" customFormat="false" ht="14.25" hidden="false" customHeight="false" outlineLevel="0" collapsed="false">
      <c r="D56" s="0" t="n">
        <f aca="false">D55+movimientos34[[#This Row],[Importe]]</f>
        <v>8424.33</v>
      </c>
    </row>
    <row r="57" customFormat="false" ht="14.25" hidden="false" customHeight="false" outlineLevel="0" collapsed="false">
      <c r="D57" s="0" t="n">
        <f aca="false">D56+movimientos34[[#This Row],[Importe]]</f>
        <v>8424.33</v>
      </c>
    </row>
    <row r="58" customFormat="false" ht="14.25" hidden="false" customHeight="false" outlineLevel="0" collapsed="false">
      <c r="D58" s="0" t="n">
        <f aca="false">D57+movimientos34[[#This Row],[Importe]]</f>
        <v>8424.33</v>
      </c>
    </row>
    <row r="59" customFormat="false" ht="14.25" hidden="false" customHeight="false" outlineLevel="0" collapsed="false">
      <c r="D59" s="0" t="n">
        <f aca="false">D58+movimientos34[[#This Row],[Importe]]</f>
        <v>8424.33</v>
      </c>
    </row>
    <row r="60" customFormat="false" ht="14.25" hidden="false" customHeight="false" outlineLevel="0" collapsed="false">
      <c r="D60" s="0" t="n">
        <f aca="false">D59+movimientos34[[#This Row],[Importe]]</f>
        <v>8424.33</v>
      </c>
    </row>
    <row r="61" customFormat="false" ht="14.25" hidden="false" customHeight="false" outlineLevel="0" collapsed="false">
      <c r="D61" s="0" t="n">
        <f aca="false">D60+movimientos34[[#This Row],[Importe]]</f>
        <v>8424.33</v>
      </c>
    </row>
    <row r="62" customFormat="false" ht="14.25" hidden="false" customHeight="false" outlineLevel="0" collapsed="false">
      <c r="D62" s="0" t="n">
        <f aca="false">D61+movimientos34[[#This Row],[Importe]]</f>
        <v>8424.33</v>
      </c>
    </row>
    <row r="63" customFormat="false" ht="14.25" hidden="false" customHeight="false" outlineLevel="0" collapsed="false">
      <c r="D63" s="0" t="n">
        <f aca="false">D62+movimientos34[[#This Row],[Importe]]</f>
        <v>8424.33</v>
      </c>
    </row>
    <row r="64" customFormat="false" ht="14.25" hidden="false" customHeight="false" outlineLevel="0" collapsed="false">
      <c r="D64" s="0" t="n">
        <f aca="false">D63+movimientos34[[#This Row],[Importe]]</f>
        <v>8424.33</v>
      </c>
    </row>
    <row r="65" customFormat="false" ht="14.25" hidden="false" customHeight="false" outlineLevel="0" collapsed="false">
      <c r="D65" s="0" t="n">
        <f aca="false">D64+movimientos34[[#This Row],[Importe]]</f>
        <v>8424.33</v>
      </c>
    </row>
    <row r="1048576" customFormat="false" ht="12.8" hidden="false" customHeight="false" outlineLevel="0" collapsed="false"/>
  </sheetData>
  <conditionalFormatting sqref="D12:D1048576 D1:D10">
    <cfRule type="cellIs" priority="2" operator="less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10000</formula>
    </cfRule>
    <cfRule type="cellIs" priority="4" operator="greaterThan" aboveAverage="0" equalAverage="0" bottom="0" percent="0" rank="0" text="" dxfId="2">
      <formula>10000</formula>
    </cfRule>
  </conditionalFormatting>
  <conditionalFormatting sqref="D11">
    <cfRule type="cellIs" priority="5" operator="lessThan" aboveAverage="0" equalAverage="0" bottom="0" percent="0" rank="0" text="" dxfId="0">
      <formula>0</formula>
    </cfRule>
    <cfRule type="cellIs" priority="6" operator="lessThan" aboveAverage="0" equalAverage="0" bottom="0" percent="0" rank="0" text="" dxfId="1">
      <formula>10000</formula>
    </cfRule>
    <cfRule type="cellIs" priority="7" operator="greaterThan" aboveAverage="0" equalAverage="0" bottom="0" percent="0" rank="0" text="" dxfId="2">
      <formula>10000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717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2021-11-19T18:01:00Z</dcterms:created>
  <dc:creator>Eli</dc:creator>
  <dc:description/>
  <dc:language>en-US</dc:language>
  <cp:lastModifiedBy/>
  <dcterms:modified xsi:type="dcterms:W3CDTF">2022-11-22T09:04:13Z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